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sh.ehelse.no/nuit/NUIT/Mter i NUIT 2014/Møte i NUIT 15. september 2021 - webinar/"/>
    </mc:Choice>
  </mc:AlternateContent>
  <xr:revisionPtr revIDLastSave="0" documentId="8_{45A82409-4E5A-4F26-A280-A9AF66ED31BF}" xr6:coauthVersionLast="46" xr6:coauthVersionMax="46" xr10:uidLastSave="{00000000-0000-0000-0000-000000000000}"/>
  <bookViews>
    <workbookView xWindow="28680" yWindow="-120" windowWidth="29040" windowHeight="15840" tabRatio="799" activeTab="1" xr2:uid="{00000000-000D-0000-FFFF-FFFF00000000}"/>
  </bookViews>
  <sheets>
    <sheet name="Veiledning" sheetId="11" r:id="rId1"/>
    <sheet name="Søknad" sheetId="10" r:id="rId2"/>
    <sheet name="Sentrale forutsetninger" sheetId="8" r:id="rId3"/>
    <sheet name="Generelle forutsetninger" sheetId="1" r:id="rId4"/>
    <sheet name="Registrer_nyttevirkninger" sheetId="2" r:id="rId5"/>
    <sheet name="Registrer_kostnadsvirkninger" sheetId="3" r:id="rId6"/>
    <sheet name="Beregning_av_nåverdi" sheetId="4" r:id="rId7"/>
    <sheet name="Til_Søknadsskjema" sheetId="5" r:id="rId8"/>
    <sheet name="Rapportering_KMD" sheetId="6" state="hidden" r:id="rId9"/>
    <sheet name="Skjul fana før utsending" sheetId="12" state="hidden" r:id="rId10"/>
    <sheet name="Data" sheetId="13" r:id="rId11"/>
  </sheets>
  <definedNames>
    <definedName name="_ftn1" localSheetId="2">'Sentrale forutsetninger'!#REF!</definedName>
    <definedName name="_ftnref1" localSheetId="2">'Sentrale forutsetninger'!$D$51</definedName>
    <definedName name="_ftnref2" localSheetId="2">'Sentrale forutsetninger'!$E$98</definedName>
    <definedName name="_Hlk12272840" localSheetId="1">Søknad!$A$55</definedName>
    <definedName name="_xlnm.Print_Area" localSheetId="6">Beregning_av_nåverdi!$A$1:$AQ$73</definedName>
    <definedName name="_xlnm.Print_Area" localSheetId="3">'Generelle forutsetninger'!$A$1:$C$20</definedName>
    <definedName name="_xlnm.Print_Area" localSheetId="5">Registrer_kostnadsvirkninger!$A$1:$AQ$144</definedName>
    <definedName name="_xlnm.Print_Area" localSheetId="4">Registrer_nyttevirkninger!$A$1:$AT$166</definedName>
    <definedName name="_xlnm.Print_Area" localSheetId="7">Til_Søknadsskjema!$A$1:$C$71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 l="1"/>
  <c r="C3" i="3" l="1"/>
  <c r="D58" i="3"/>
  <c r="C59" i="2" l="1"/>
  <c r="E59" i="8"/>
  <c r="C23" i="3"/>
  <c r="C34" i="2"/>
  <c r="E58" i="3"/>
  <c r="F58" i="3"/>
  <c r="G58" i="3"/>
  <c r="H58" i="3"/>
  <c r="I58" i="3"/>
  <c r="J58" i="3"/>
  <c r="K58" i="3"/>
  <c r="L58" i="3"/>
  <c r="E81" i="3"/>
  <c r="F81" i="3"/>
  <c r="G81" i="3"/>
  <c r="H81" i="3"/>
  <c r="I81" i="3"/>
  <c r="J81" i="3"/>
  <c r="K81" i="3"/>
  <c r="L81" i="3"/>
  <c r="D81" i="3"/>
  <c r="E64" i="3"/>
  <c r="F64" i="3"/>
  <c r="G64" i="3"/>
  <c r="H64" i="3"/>
  <c r="I64" i="3"/>
  <c r="J64" i="3"/>
  <c r="K64" i="3"/>
  <c r="L64" i="3"/>
  <c r="D64" i="3"/>
  <c r="E87" i="3"/>
  <c r="F87" i="3"/>
  <c r="G87" i="3"/>
  <c r="H87" i="3"/>
  <c r="I87" i="3"/>
  <c r="J87" i="3"/>
  <c r="K87" i="3"/>
  <c r="L87" i="3"/>
  <c r="D87" i="3"/>
  <c r="C49" i="3"/>
  <c r="C52" i="3" s="1"/>
  <c r="C54" i="3" s="1"/>
  <c r="D49" i="3"/>
  <c r="C56" i="3"/>
  <c r="C59" i="3"/>
  <c r="C61" i="3" s="1"/>
  <c r="C63" i="3"/>
  <c r="C66" i="3" s="1"/>
  <c r="C68" i="3" s="1"/>
  <c r="D39" i="13"/>
  <c r="E39" i="13"/>
  <c r="F39" i="13"/>
  <c r="G39" i="13"/>
  <c r="H39" i="13"/>
  <c r="I39" i="13"/>
  <c r="J39" i="13"/>
  <c r="K39" i="13"/>
  <c r="D38" i="13"/>
  <c r="E38" i="13"/>
  <c r="F38" i="13"/>
  <c r="G38" i="13"/>
  <c r="H38" i="13"/>
  <c r="I38" i="13"/>
  <c r="J38" i="13"/>
  <c r="K38" i="13"/>
  <c r="D37" i="13"/>
  <c r="E37" i="13"/>
  <c r="F37" i="13"/>
  <c r="G37" i="13"/>
  <c r="H37" i="13"/>
  <c r="I37" i="13"/>
  <c r="J37" i="13"/>
  <c r="K37" i="13"/>
  <c r="C39" i="13"/>
  <c r="C38" i="13"/>
  <c r="C37" i="13"/>
  <c r="F58" i="2"/>
  <c r="F59" i="2" s="1"/>
  <c r="E58" i="2"/>
  <c r="E59" i="2" s="1"/>
  <c r="D58" i="2"/>
  <c r="D59" i="2" s="1"/>
  <c r="E54" i="2"/>
  <c r="F54" i="2"/>
  <c r="G54" i="2"/>
  <c r="H54" i="2"/>
  <c r="I54" i="2"/>
  <c r="J54" i="2"/>
  <c r="K54" i="2"/>
  <c r="L54" i="2"/>
  <c r="D54" i="2"/>
  <c r="E29" i="2"/>
  <c r="F29" i="2"/>
  <c r="G29" i="2"/>
  <c r="H29" i="2"/>
  <c r="I29" i="2"/>
  <c r="J29" i="2"/>
  <c r="K29" i="2"/>
  <c r="L29" i="2"/>
  <c r="D29" i="2"/>
  <c r="D27" i="13"/>
  <c r="E27" i="13"/>
  <c r="F27" i="13"/>
  <c r="F28" i="13" s="1"/>
  <c r="G27" i="13"/>
  <c r="H27" i="13"/>
  <c r="I27" i="13"/>
  <c r="I28" i="13" s="1"/>
  <c r="J27" i="13"/>
  <c r="K27" i="13"/>
  <c r="D26" i="13"/>
  <c r="E26" i="13"/>
  <c r="E28" i="13" s="1"/>
  <c r="F26" i="13"/>
  <c r="G26" i="13"/>
  <c r="H26" i="13"/>
  <c r="I26" i="13"/>
  <c r="J26" i="13"/>
  <c r="J28" i="13" s="1"/>
  <c r="K26" i="13"/>
  <c r="D28" i="13"/>
  <c r="G28" i="13"/>
  <c r="H28" i="13"/>
  <c r="C28" i="13"/>
  <c r="C27" i="13"/>
  <c r="C26" i="13"/>
  <c r="E49" i="3" l="1"/>
  <c r="D52" i="3"/>
  <c r="D54" i="3" s="1"/>
  <c r="D56" i="3"/>
  <c r="D59" i="3" s="1"/>
  <c r="D61" i="3" s="1"/>
  <c r="D63" i="3"/>
  <c r="D66" i="3" s="1"/>
  <c r="D68" i="3" s="1"/>
  <c r="K28" i="13"/>
  <c r="F49" i="3" l="1"/>
  <c r="E52" i="3"/>
  <c r="E54" i="3" s="1"/>
  <c r="E56" i="3"/>
  <c r="E59" i="3" s="1"/>
  <c r="E61" i="3" s="1"/>
  <c r="E63" i="3"/>
  <c r="E66" i="3" s="1"/>
  <c r="E68" i="3" s="1"/>
  <c r="G49" i="3" l="1"/>
  <c r="F52" i="3"/>
  <c r="F54" i="3" s="1"/>
  <c r="F56" i="3"/>
  <c r="F59" i="3" s="1"/>
  <c r="F61" i="3" s="1"/>
  <c r="F63" i="3"/>
  <c r="F66" i="3" s="1"/>
  <c r="F68" i="3" s="1"/>
  <c r="G63" i="3" l="1"/>
  <c r="G66" i="3" s="1"/>
  <c r="G68" i="3" s="1"/>
  <c r="H49" i="3"/>
  <c r="G52" i="3"/>
  <c r="G54" i="3" s="1"/>
  <c r="G56" i="3"/>
  <c r="G59" i="3" s="1"/>
  <c r="G61" i="3" s="1"/>
  <c r="H63" i="3" l="1"/>
  <c r="H66" i="3" s="1"/>
  <c r="H68" i="3" s="1"/>
  <c r="I49" i="3"/>
  <c r="H52" i="3"/>
  <c r="H54" i="3" s="1"/>
  <c r="H56" i="3"/>
  <c r="H59" i="3" s="1"/>
  <c r="H61" i="3" s="1"/>
  <c r="I63" i="3" l="1"/>
  <c r="I66" i="3" s="1"/>
  <c r="I68" i="3" s="1"/>
  <c r="I52" i="3"/>
  <c r="I54" i="3" s="1"/>
  <c r="J49" i="3"/>
  <c r="I56" i="3"/>
  <c r="I59" i="3" s="1"/>
  <c r="I61" i="3" s="1"/>
  <c r="J56" i="3" l="1"/>
  <c r="J59" i="3" s="1"/>
  <c r="J61" i="3" s="1"/>
  <c r="J63" i="3"/>
  <c r="J66" i="3" s="1"/>
  <c r="J68" i="3" s="1"/>
  <c r="K49" i="3"/>
  <c r="J52" i="3"/>
  <c r="J54" i="3" s="1"/>
  <c r="K56" i="3" l="1"/>
  <c r="K59" i="3" s="1"/>
  <c r="K61" i="3" s="1"/>
  <c r="K52" i="3"/>
  <c r="K54" i="3" s="1"/>
  <c r="K63" i="3"/>
  <c r="K66" i="3" s="1"/>
  <c r="K68" i="3" s="1"/>
  <c r="L49" i="3"/>
  <c r="M49" i="3" l="1"/>
  <c r="L52" i="3"/>
  <c r="L54" i="3" s="1"/>
  <c r="L56" i="3"/>
  <c r="L59" i="3" s="1"/>
  <c r="L61" i="3" s="1"/>
  <c r="L63" i="3"/>
  <c r="L66" i="3" s="1"/>
  <c r="L68" i="3" s="1"/>
  <c r="N49" i="3" l="1"/>
  <c r="M52" i="3"/>
  <c r="M54" i="3" s="1"/>
  <c r="M56" i="3"/>
  <c r="M59" i="3" s="1"/>
  <c r="M61" i="3" s="1"/>
  <c r="M63" i="3"/>
  <c r="M66" i="3" s="1"/>
  <c r="M68" i="3" s="1"/>
  <c r="O49" i="3" l="1"/>
  <c r="N52" i="3"/>
  <c r="N54" i="3" s="1"/>
  <c r="N56" i="3"/>
  <c r="N59" i="3" s="1"/>
  <c r="N61" i="3" s="1"/>
  <c r="N63" i="3"/>
  <c r="N66" i="3" s="1"/>
  <c r="N68" i="3" s="1"/>
  <c r="O63" i="3" l="1"/>
  <c r="O66" i="3" s="1"/>
  <c r="O68" i="3" s="1"/>
  <c r="P49" i="3"/>
  <c r="O52" i="3"/>
  <c r="O54" i="3" s="1"/>
  <c r="O56" i="3"/>
  <c r="O59" i="3" s="1"/>
  <c r="O61" i="3" s="1"/>
  <c r="P63" i="3" l="1"/>
  <c r="P66" i="3" s="1"/>
  <c r="P68" i="3" s="1"/>
  <c r="Q49" i="3"/>
  <c r="P52" i="3"/>
  <c r="P54" i="3" s="1"/>
  <c r="P56" i="3"/>
  <c r="P59" i="3" s="1"/>
  <c r="P61" i="3" s="1"/>
  <c r="Q63" i="3" l="1"/>
  <c r="Q66" i="3" s="1"/>
  <c r="Q68" i="3" s="1"/>
  <c r="Q52" i="3"/>
  <c r="Q54" i="3" s="1"/>
  <c r="R49" i="3"/>
  <c r="Q56" i="3"/>
  <c r="Q59" i="3" s="1"/>
  <c r="Q61" i="3" s="1"/>
  <c r="R56" i="3" l="1"/>
  <c r="R59" i="3" s="1"/>
  <c r="R61" i="3" s="1"/>
  <c r="R63" i="3"/>
  <c r="R66" i="3" s="1"/>
  <c r="R68" i="3" s="1"/>
  <c r="R52" i="3"/>
  <c r="R54" i="3" s="1"/>
  <c r="S49" i="3"/>
  <c r="S56" i="3" l="1"/>
  <c r="S59" i="3" s="1"/>
  <c r="S61" i="3" s="1"/>
  <c r="T49" i="3"/>
  <c r="S63" i="3"/>
  <c r="S66" i="3" s="1"/>
  <c r="S68" i="3" s="1"/>
  <c r="S52" i="3"/>
  <c r="S54" i="3" s="1"/>
  <c r="U49" i="3" l="1"/>
  <c r="T52" i="3"/>
  <c r="T54" i="3" s="1"/>
  <c r="T56" i="3"/>
  <c r="T59" i="3" s="1"/>
  <c r="T61" i="3" s="1"/>
  <c r="T63" i="3"/>
  <c r="T66" i="3" s="1"/>
  <c r="T68" i="3" s="1"/>
  <c r="V49" i="3" l="1"/>
  <c r="U52" i="3"/>
  <c r="U54" i="3" s="1"/>
  <c r="U56" i="3"/>
  <c r="U59" i="3" s="1"/>
  <c r="U61" i="3" s="1"/>
  <c r="U63" i="3"/>
  <c r="U66" i="3" s="1"/>
  <c r="U68" i="3" s="1"/>
  <c r="W49" i="3" l="1"/>
  <c r="V52" i="3"/>
  <c r="V54" i="3" s="1"/>
  <c r="V56" i="3"/>
  <c r="V59" i="3" s="1"/>
  <c r="V61" i="3" s="1"/>
  <c r="V63" i="3"/>
  <c r="V66" i="3" s="1"/>
  <c r="V68" i="3" s="1"/>
  <c r="W63" i="3" l="1"/>
  <c r="W66" i="3" s="1"/>
  <c r="W68" i="3" s="1"/>
  <c r="X49" i="3"/>
  <c r="W52" i="3"/>
  <c r="W54" i="3" s="1"/>
  <c r="W56" i="3"/>
  <c r="W59" i="3" s="1"/>
  <c r="W61" i="3" s="1"/>
  <c r="X63" i="3" l="1"/>
  <c r="X66" i="3" s="1"/>
  <c r="X68" i="3" s="1"/>
  <c r="Y49" i="3"/>
  <c r="X52" i="3"/>
  <c r="X54" i="3" s="1"/>
  <c r="X56" i="3"/>
  <c r="X59" i="3" s="1"/>
  <c r="X61" i="3" s="1"/>
  <c r="Y63" i="3" l="1"/>
  <c r="Y66" i="3" s="1"/>
  <c r="Y68" i="3" s="1"/>
  <c r="Z49" i="3"/>
  <c r="Y56" i="3"/>
  <c r="Y59" i="3" s="1"/>
  <c r="Y61" i="3" s="1"/>
  <c r="Y52" i="3"/>
  <c r="Y54" i="3" s="1"/>
  <c r="Z56" i="3" l="1"/>
  <c r="Z59" i="3" s="1"/>
  <c r="Z61" i="3" s="1"/>
  <c r="Z63" i="3"/>
  <c r="Z66" i="3" s="1"/>
  <c r="Z68" i="3" s="1"/>
  <c r="Z52" i="3"/>
  <c r="Z54" i="3" s="1"/>
  <c r="AA49" i="3"/>
  <c r="AA56" i="3" l="1"/>
  <c r="AA59" i="3" s="1"/>
  <c r="AA61" i="3" s="1"/>
  <c r="AA52" i="3"/>
  <c r="AA54" i="3" s="1"/>
  <c r="AA63" i="3"/>
  <c r="AA66" i="3" s="1"/>
  <c r="AA68" i="3" s="1"/>
  <c r="AB49" i="3"/>
  <c r="AC49" i="3" l="1"/>
  <c r="AB52" i="3"/>
  <c r="AB54" i="3" s="1"/>
  <c r="AB56" i="3"/>
  <c r="AB59" i="3" s="1"/>
  <c r="AB61" i="3" s="1"/>
  <c r="AB63" i="3"/>
  <c r="AB66" i="3" s="1"/>
  <c r="AB68" i="3" s="1"/>
  <c r="AD49" i="3" l="1"/>
  <c r="AC52" i="3"/>
  <c r="AC54" i="3" s="1"/>
  <c r="AC56" i="3"/>
  <c r="AC59" i="3" s="1"/>
  <c r="AC61" i="3" s="1"/>
  <c r="AC63" i="3"/>
  <c r="AC66" i="3" s="1"/>
  <c r="AC68" i="3" s="1"/>
  <c r="AE49" i="3" l="1"/>
  <c r="AD52" i="3"/>
  <c r="AD54" i="3" s="1"/>
  <c r="AD56" i="3"/>
  <c r="AD59" i="3" s="1"/>
  <c r="AD61" i="3" s="1"/>
  <c r="AD63" i="3"/>
  <c r="AD66" i="3" s="1"/>
  <c r="AD68" i="3" s="1"/>
  <c r="AE63" i="3" l="1"/>
  <c r="AE66" i="3" s="1"/>
  <c r="AE68" i="3" s="1"/>
  <c r="AF49" i="3"/>
  <c r="AE52" i="3"/>
  <c r="AE54" i="3" s="1"/>
  <c r="AE56" i="3"/>
  <c r="AE59" i="3" s="1"/>
  <c r="AE61" i="3" s="1"/>
  <c r="AF63" i="3" l="1"/>
  <c r="AF66" i="3" s="1"/>
  <c r="AF68" i="3" s="1"/>
  <c r="AG49" i="3"/>
  <c r="AF52" i="3"/>
  <c r="AF54" i="3" s="1"/>
  <c r="AF56" i="3"/>
  <c r="AF59" i="3" s="1"/>
  <c r="AF61" i="3" s="1"/>
  <c r="AG63" i="3" l="1"/>
  <c r="AG66" i="3" s="1"/>
  <c r="AG68" i="3" s="1"/>
  <c r="AG52" i="3"/>
  <c r="AG54" i="3" s="1"/>
  <c r="AH49" i="3"/>
  <c r="AG56" i="3"/>
  <c r="AG59" i="3" s="1"/>
  <c r="AG61" i="3" s="1"/>
  <c r="AH56" i="3" l="1"/>
  <c r="AH59" i="3" s="1"/>
  <c r="AH61" i="3" s="1"/>
  <c r="AH63" i="3"/>
  <c r="AH66" i="3" s="1"/>
  <c r="AH68" i="3" s="1"/>
  <c r="AH52" i="3"/>
  <c r="AH54" i="3" s="1"/>
  <c r="AI49" i="3"/>
  <c r="AI56" i="3" l="1"/>
  <c r="AI59" i="3" s="1"/>
  <c r="AI61" i="3" s="1"/>
  <c r="AI63" i="3"/>
  <c r="AI66" i="3" s="1"/>
  <c r="AI68" i="3" s="1"/>
  <c r="AI52" i="3"/>
  <c r="AI54" i="3" s="1"/>
  <c r="AJ49" i="3"/>
  <c r="AK49" i="3" l="1"/>
  <c r="AJ52" i="3"/>
  <c r="AJ54" i="3" s="1"/>
  <c r="AJ56" i="3"/>
  <c r="AJ59" i="3" s="1"/>
  <c r="AJ61" i="3" s="1"/>
  <c r="AJ63" i="3"/>
  <c r="AJ66" i="3" s="1"/>
  <c r="AJ68" i="3" s="1"/>
  <c r="AL49" i="3" l="1"/>
  <c r="AK52" i="3"/>
  <c r="AK54" i="3" s="1"/>
  <c r="AK56" i="3"/>
  <c r="AK59" i="3" s="1"/>
  <c r="AK61" i="3" s="1"/>
  <c r="AK63" i="3"/>
  <c r="AK66" i="3" s="1"/>
  <c r="AK68" i="3" s="1"/>
  <c r="AM49" i="3" l="1"/>
  <c r="AL52" i="3"/>
  <c r="AL54" i="3" s="1"/>
  <c r="AL56" i="3"/>
  <c r="AL59" i="3" s="1"/>
  <c r="AL61" i="3" s="1"/>
  <c r="AL63" i="3"/>
  <c r="AL66" i="3" s="1"/>
  <c r="AL68" i="3" s="1"/>
  <c r="AM63" i="3" l="1"/>
  <c r="AM66" i="3" s="1"/>
  <c r="AM68" i="3" s="1"/>
  <c r="AN49" i="3"/>
  <c r="AM52" i="3"/>
  <c r="AM54" i="3" s="1"/>
  <c r="AM56" i="3"/>
  <c r="AM59" i="3" s="1"/>
  <c r="AM61" i="3" s="1"/>
  <c r="AN63" i="3" l="1"/>
  <c r="AN66" i="3" s="1"/>
  <c r="AN68" i="3" s="1"/>
  <c r="AO49" i="3"/>
  <c r="AN52" i="3"/>
  <c r="AN54" i="3" s="1"/>
  <c r="AN56" i="3"/>
  <c r="AN59" i="3" s="1"/>
  <c r="AN61" i="3" s="1"/>
  <c r="AO63" i="3" l="1"/>
  <c r="AO66" i="3" s="1"/>
  <c r="AO68" i="3" s="1"/>
  <c r="AO52" i="3"/>
  <c r="AO54" i="3" s="1"/>
  <c r="AP49" i="3"/>
  <c r="AO56" i="3"/>
  <c r="AO59" i="3" s="1"/>
  <c r="AO61" i="3" s="1"/>
  <c r="AP56" i="3" l="1"/>
  <c r="AP59" i="3" s="1"/>
  <c r="AP61" i="3" s="1"/>
  <c r="AP63" i="3"/>
  <c r="AP66" i="3" s="1"/>
  <c r="AP68" i="3" s="1"/>
  <c r="AQ49" i="3"/>
  <c r="AP52" i="3"/>
  <c r="AP54" i="3" s="1"/>
  <c r="AQ56" i="3" l="1"/>
  <c r="AQ59" i="3" s="1"/>
  <c r="AQ61" i="3" s="1"/>
  <c r="AQ63" i="3"/>
  <c r="AQ66" i="3" s="1"/>
  <c r="AQ68" i="3" s="1"/>
  <c r="AQ52" i="3"/>
  <c r="AQ54" i="3" s="1"/>
  <c r="K22" i="13" l="1"/>
  <c r="D174" i="10" l="1"/>
  <c r="D175" i="10"/>
  <c r="D176" i="10"/>
  <c r="D177" i="10"/>
  <c r="D173" i="10"/>
  <c r="C22" i="13"/>
  <c r="D22" i="13" s="1"/>
  <c r="E22" i="13" s="1"/>
  <c r="F22" i="13" s="1"/>
  <c r="G22" i="13" s="1"/>
  <c r="H22" i="13" s="1"/>
  <c r="I22" i="13" s="1"/>
  <c r="J22" i="13" s="1"/>
  <c r="D33" i="13"/>
  <c r="E33" i="13"/>
  <c r="F33" i="13"/>
  <c r="G33" i="13"/>
  <c r="H33" i="13"/>
  <c r="I33" i="13"/>
  <c r="J33" i="13"/>
  <c r="K33" i="13"/>
  <c r="C33" i="13"/>
  <c r="D24" i="13"/>
  <c r="E24" i="13"/>
  <c r="F24" i="13"/>
  <c r="G24" i="13"/>
  <c r="H24" i="13"/>
  <c r="I24" i="13"/>
  <c r="J24" i="13"/>
  <c r="K24" i="13"/>
  <c r="C24" i="13"/>
  <c r="D23" i="13"/>
  <c r="E23" i="13"/>
  <c r="F23" i="13"/>
  <c r="G23" i="13"/>
  <c r="H23" i="13"/>
  <c r="I23" i="13"/>
  <c r="J23" i="13"/>
  <c r="K23" i="13"/>
  <c r="C23" i="13"/>
  <c r="D36" i="13" l="1"/>
  <c r="E36" i="13"/>
  <c r="F36" i="13"/>
  <c r="G36" i="13"/>
  <c r="H36" i="13"/>
  <c r="I36" i="13"/>
  <c r="J36" i="13"/>
  <c r="K36" i="13"/>
  <c r="C36" i="13"/>
  <c r="C25" i="13"/>
  <c r="K25" i="13"/>
  <c r="D25" i="13" l="1"/>
  <c r="E25" i="13"/>
  <c r="G25" i="13" l="1"/>
  <c r="H25" i="13"/>
  <c r="F25" i="13"/>
  <c r="I25" i="13"/>
  <c r="J25" i="13"/>
  <c r="AD10" i="12" l="1"/>
  <c r="T10" i="12"/>
  <c r="D178" i="10"/>
  <c r="S10" i="12" s="1"/>
  <c r="U10" i="12" l="1"/>
  <c r="K10" i="12"/>
  <c r="D10" i="12"/>
  <c r="C10" i="12"/>
  <c r="B10" i="12"/>
  <c r="C32" i="10" l="1"/>
  <c r="D32" i="10" s="1"/>
  <c r="E32" i="10" s="1"/>
  <c r="F35" i="10"/>
  <c r="O10" i="12" s="1"/>
  <c r="B36" i="10"/>
  <c r="B10" i="1"/>
  <c r="C36" i="10"/>
  <c r="D36" i="10"/>
  <c r="E36" i="10"/>
  <c r="F33" i="10"/>
  <c r="M10" i="12" s="1"/>
  <c r="F34" i="10"/>
  <c r="N10" i="12" s="1"/>
  <c r="F36" i="10" l="1"/>
  <c r="L10" i="12" s="1"/>
  <c r="P10" i="12" s="1"/>
  <c r="B61" i="4" l="1"/>
  <c r="B62" i="4"/>
  <c r="B55" i="4"/>
  <c r="B56" i="4"/>
  <c r="B57" i="4"/>
  <c r="B58" i="4"/>
  <c r="B49" i="4"/>
  <c r="B50" i="4"/>
  <c r="B51" i="4"/>
  <c r="B52" i="4"/>
  <c r="B43" i="4"/>
  <c r="B44" i="4"/>
  <c r="B45" i="4"/>
  <c r="B46" i="4"/>
  <c r="A46" i="4"/>
  <c r="B37" i="4"/>
  <c r="B38" i="4"/>
  <c r="B39" i="4"/>
  <c r="B40" i="4"/>
  <c r="A40" i="4"/>
  <c r="A29" i="4"/>
  <c r="A30" i="4"/>
  <c r="A31" i="4"/>
  <c r="B21" i="4"/>
  <c r="B22" i="4"/>
  <c r="B23" i="4"/>
  <c r="B24" i="4"/>
  <c r="B25" i="4"/>
  <c r="A25" i="4"/>
  <c r="A30" i="5" s="1"/>
  <c r="B15" i="4"/>
  <c r="B16" i="4"/>
  <c r="B17" i="4"/>
  <c r="B18" i="4"/>
  <c r="A17" i="4"/>
  <c r="A22" i="5" s="1"/>
  <c r="A67" i="8" s="1"/>
  <c r="A18" i="4"/>
  <c r="A23" i="5" s="1"/>
  <c r="B9" i="4"/>
  <c r="B10" i="4"/>
  <c r="B11" i="4"/>
  <c r="B12" i="4"/>
  <c r="A11" i="4"/>
  <c r="A16" i="5" s="1"/>
  <c r="A54" i="8" s="1"/>
  <c r="A12" i="4"/>
  <c r="A17" i="5" s="1"/>
  <c r="A6" i="6" s="1"/>
  <c r="D134" i="3"/>
  <c r="D55" i="4" s="1"/>
  <c r="E134" i="3"/>
  <c r="E55" i="4" s="1"/>
  <c r="F134" i="3"/>
  <c r="F55" i="4" s="1"/>
  <c r="G134" i="3"/>
  <c r="G55" i="4" s="1"/>
  <c r="H134" i="3"/>
  <c r="H55" i="4" s="1"/>
  <c r="I134" i="3"/>
  <c r="I55" i="4" s="1"/>
  <c r="J134" i="3"/>
  <c r="J55" i="4" s="1"/>
  <c r="K134" i="3"/>
  <c r="K55" i="4" s="1"/>
  <c r="L134" i="3"/>
  <c r="L55" i="4" s="1"/>
  <c r="M134" i="3"/>
  <c r="M55" i="4" s="1"/>
  <c r="N134" i="3"/>
  <c r="N55" i="4" s="1"/>
  <c r="O134" i="3"/>
  <c r="O55" i="4" s="1"/>
  <c r="P134" i="3"/>
  <c r="P55" i="4" s="1"/>
  <c r="Q134" i="3"/>
  <c r="Q55" i="4" s="1"/>
  <c r="R134" i="3"/>
  <c r="R55" i="4" s="1"/>
  <c r="S134" i="3"/>
  <c r="S55" i="4" s="1"/>
  <c r="T134" i="3"/>
  <c r="T55" i="4" s="1"/>
  <c r="U134" i="3"/>
  <c r="U55" i="4" s="1"/>
  <c r="V134" i="3"/>
  <c r="V55" i="4" s="1"/>
  <c r="W134" i="3"/>
  <c r="W55" i="4" s="1"/>
  <c r="X134" i="3"/>
  <c r="X55" i="4" s="1"/>
  <c r="Y134" i="3"/>
  <c r="Y55" i="4" s="1"/>
  <c r="Z134" i="3"/>
  <c r="Z55" i="4" s="1"/>
  <c r="AA134" i="3"/>
  <c r="AA55" i="4" s="1"/>
  <c r="AB134" i="3"/>
  <c r="AB55" i="4" s="1"/>
  <c r="AC134" i="3"/>
  <c r="AC55" i="4" s="1"/>
  <c r="AD134" i="3"/>
  <c r="AD55" i="4" s="1"/>
  <c r="AE134" i="3"/>
  <c r="AE55" i="4" s="1"/>
  <c r="AF134" i="3"/>
  <c r="AF55" i="4" s="1"/>
  <c r="AG134" i="3"/>
  <c r="AG55" i="4" s="1"/>
  <c r="AH134" i="3"/>
  <c r="AH55" i="4" s="1"/>
  <c r="AI134" i="3"/>
  <c r="AI55" i="4" s="1"/>
  <c r="AJ134" i="3"/>
  <c r="AJ55" i="4" s="1"/>
  <c r="AK134" i="3"/>
  <c r="AK55" i="4" s="1"/>
  <c r="AL134" i="3"/>
  <c r="AL55" i="4" s="1"/>
  <c r="AM134" i="3"/>
  <c r="AM55" i="4" s="1"/>
  <c r="AN134" i="3"/>
  <c r="AN55" i="4" s="1"/>
  <c r="AO134" i="3"/>
  <c r="AO55" i="4" s="1"/>
  <c r="AP134" i="3"/>
  <c r="AP55" i="4" s="1"/>
  <c r="AQ134" i="3"/>
  <c r="AQ55" i="4" s="1"/>
  <c r="D135" i="3"/>
  <c r="D56" i="4" s="1"/>
  <c r="E135" i="3"/>
  <c r="E56" i="4" s="1"/>
  <c r="F135" i="3"/>
  <c r="F56" i="4" s="1"/>
  <c r="G135" i="3"/>
  <c r="G56" i="4" s="1"/>
  <c r="H135" i="3"/>
  <c r="H56" i="4" s="1"/>
  <c r="I135" i="3"/>
  <c r="I56" i="4" s="1"/>
  <c r="J135" i="3"/>
  <c r="J56" i="4" s="1"/>
  <c r="K135" i="3"/>
  <c r="K56" i="4" s="1"/>
  <c r="L135" i="3"/>
  <c r="L56" i="4" s="1"/>
  <c r="M135" i="3"/>
  <c r="M56" i="4" s="1"/>
  <c r="N135" i="3"/>
  <c r="N56" i="4" s="1"/>
  <c r="O135" i="3"/>
  <c r="O56" i="4" s="1"/>
  <c r="P135" i="3"/>
  <c r="P56" i="4" s="1"/>
  <c r="Q135" i="3"/>
  <c r="Q56" i="4" s="1"/>
  <c r="R135" i="3"/>
  <c r="R56" i="4" s="1"/>
  <c r="S135" i="3"/>
  <c r="S56" i="4" s="1"/>
  <c r="T135" i="3"/>
  <c r="T56" i="4" s="1"/>
  <c r="U135" i="3"/>
  <c r="U56" i="4" s="1"/>
  <c r="V135" i="3"/>
  <c r="V56" i="4" s="1"/>
  <c r="W135" i="3"/>
  <c r="W56" i="4" s="1"/>
  <c r="X135" i="3"/>
  <c r="X56" i="4" s="1"/>
  <c r="Y135" i="3"/>
  <c r="Y56" i="4" s="1"/>
  <c r="Z135" i="3"/>
  <c r="Z56" i="4" s="1"/>
  <c r="AA135" i="3"/>
  <c r="AA56" i="4" s="1"/>
  <c r="AB135" i="3"/>
  <c r="AB56" i="4" s="1"/>
  <c r="AC135" i="3"/>
  <c r="AC56" i="4" s="1"/>
  <c r="AD135" i="3"/>
  <c r="AD56" i="4" s="1"/>
  <c r="AE135" i="3"/>
  <c r="AE56" i="4" s="1"/>
  <c r="AF135" i="3"/>
  <c r="AF56" i="4" s="1"/>
  <c r="AG135" i="3"/>
  <c r="AG56" i="4" s="1"/>
  <c r="AH135" i="3"/>
  <c r="AH56" i="4" s="1"/>
  <c r="AI135" i="3"/>
  <c r="AI56" i="4" s="1"/>
  <c r="AJ135" i="3"/>
  <c r="AJ56" i="4" s="1"/>
  <c r="AK135" i="3"/>
  <c r="AK56" i="4" s="1"/>
  <c r="AL135" i="3"/>
  <c r="AL56" i="4" s="1"/>
  <c r="AM135" i="3"/>
  <c r="AM56" i="4" s="1"/>
  <c r="AN135" i="3"/>
  <c r="AN56" i="4" s="1"/>
  <c r="AO135" i="3"/>
  <c r="AO56" i="4" s="1"/>
  <c r="AP135" i="3"/>
  <c r="AP56" i="4" s="1"/>
  <c r="AQ135" i="3"/>
  <c r="AQ56" i="4" s="1"/>
  <c r="C24" i="3"/>
  <c r="A156" i="2"/>
  <c r="A24" i="4" s="1"/>
  <c r="A29" i="5" s="1"/>
  <c r="A155" i="2"/>
  <c r="A23" i="4" s="1"/>
  <c r="A28" i="5" s="1"/>
  <c r="A70" i="8" s="1"/>
  <c r="C73" i="2"/>
  <c r="C48" i="2"/>
  <c r="D48" i="2" s="1"/>
  <c r="D73" i="2" l="1"/>
  <c r="E48" i="2"/>
  <c r="C57" i="2"/>
  <c r="C58" i="2" s="1"/>
  <c r="C32" i="2"/>
  <c r="C33" i="2" s="1"/>
  <c r="C40" i="2"/>
  <c r="A8" i="4"/>
  <c r="E73" i="2" l="1"/>
  <c r="F48" i="2"/>
  <c r="D32" i="2"/>
  <c r="D33" i="2" s="1"/>
  <c r="D34" i="2" s="1"/>
  <c r="D57" i="2"/>
  <c r="D40" i="2"/>
  <c r="A6" i="4"/>
  <c r="A11" i="5" s="1"/>
  <c r="B36" i="4"/>
  <c r="A50" i="5"/>
  <c r="A7" i="6" s="1"/>
  <c r="A42" i="4"/>
  <c r="A46" i="5" s="1"/>
  <c r="A10" i="6"/>
  <c r="A14" i="4"/>
  <c r="A19" i="5" s="1"/>
  <c r="A148" i="2"/>
  <c r="A16" i="4" s="1"/>
  <c r="A21" i="5" s="1"/>
  <c r="A66" i="8" s="1"/>
  <c r="A147" i="2"/>
  <c r="A15" i="4" s="1"/>
  <c r="A20" i="5" s="1"/>
  <c r="A65" i="8" s="1"/>
  <c r="F73" i="2" l="1"/>
  <c r="G48" i="2"/>
  <c r="E32" i="2"/>
  <c r="E33" i="2" s="1"/>
  <c r="E34" i="2" s="1"/>
  <c r="E57" i="2"/>
  <c r="E40" i="2"/>
  <c r="A140" i="3"/>
  <c r="A61" i="4" s="1"/>
  <c r="C135" i="3"/>
  <c r="C56" i="4" s="1"/>
  <c r="C134" i="3"/>
  <c r="C55" i="4" s="1"/>
  <c r="A136" i="3"/>
  <c r="A135" i="3"/>
  <c r="A134" i="3"/>
  <c r="A130" i="3"/>
  <c r="A51" i="4" s="1"/>
  <c r="A129" i="3"/>
  <c r="A50" i="4" s="1"/>
  <c r="A54" i="5" s="1"/>
  <c r="A78" i="8" s="1"/>
  <c r="A128" i="3"/>
  <c r="A49" i="4" s="1"/>
  <c r="A124" i="3"/>
  <c r="A45" i="4" s="1"/>
  <c r="A49" i="5" s="1"/>
  <c r="A61" i="8" s="1"/>
  <c r="A123" i="3"/>
  <c r="A44" i="4" s="1"/>
  <c r="A48" i="5" s="1"/>
  <c r="A60" i="8" s="1"/>
  <c r="A122" i="3"/>
  <c r="A43" i="4" s="1"/>
  <c r="A47" i="5" s="1"/>
  <c r="A59" i="8" s="1"/>
  <c r="C65" i="2"/>
  <c r="C82" i="2"/>
  <c r="D82" i="2" s="1"/>
  <c r="C89" i="2"/>
  <c r="D89" i="2" s="1"/>
  <c r="F49" i="2"/>
  <c r="F50" i="2" l="1"/>
  <c r="F143" i="2"/>
  <c r="F11" i="4" s="1"/>
  <c r="C83" i="2"/>
  <c r="C153" i="2" s="1"/>
  <c r="C74" i="2"/>
  <c r="C49" i="2"/>
  <c r="C66" i="2"/>
  <c r="C67" i="2" s="1"/>
  <c r="D49" i="2"/>
  <c r="E49" i="2"/>
  <c r="D74" i="2"/>
  <c r="C41" i="2"/>
  <c r="D41" i="2"/>
  <c r="D83" i="2"/>
  <c r="D153" i="2" s="1"/>
  <c r="D21" i="4" s="1"/>
  <c r="G49" i="2"/>
  <c r="D147" i="2"/>
  <c r="E41" i="2"/>
  <c r="F74" i="2"/>
  <c r="F149" i="2" s="1"/>
  <c r="F17" i="4" s="1"/>
  <c r="E74" i="2"/>
  <c r="C122" i="3"/>
  <c r="C124" i="3"/>
  <c r="C45" i="4" s="1"/>
  <c r="C123" i="3"/>
  <c r="C44" i="4" s="1"/>
  <c r="G73" i="2"/>
  <c r="G74" i="2" s="1"/>
  <c r="G149" i="2" s="1"/>
  <c r="G17" i="4" s="1"/>
  <c r="H48" i="2"/>
  <c r="H49" i="2" s="1"/>
  <c r="F32" i="2"/>
  <c r="F33" i="2" s="1"/>
  <c r="F34" i="2" s="1"/>
  <c r="F57" i="2"/>
  <c r="F40" i="2"/>
  <c r="F41" i="2" s="1"/>
  <c r="D122" i="3"/>
  <c r="D43" i="4" s="1"/>
  <c r="D65" i="2"/>
  <c r="D66" i="2" s="1"/>
  <c r="D148" i="2" s="1"/>
  <c r="D16" i="4" s="1"/>
  <c r="E82" i="2"/>
  <c r="E89" i="2"/>
  <c r="D90" i="2"/>
  <c r="D154" i="2" s="1"/>
  <c r="D22" i="4" s="1"/>
  <c r="C90" i="2"/>
  <c r="C154" i="2" s="1"/>
  <c r="C22" i="4" s="1"/>
  <c r="C7" i="2"/>
  <c r="C15" i="2"/>
  <c r="C16" i="2" s="1"/>
  <c r="C136" i="2" s="1"/>
  <c r="C4" i="4" s="1"/>
  <c r="C23" i="2"/>
  <c r="C24" i="2" s="1"/>
  <c r="C31" i="3"/>
  <c r="C34" i="3" s="1"/>
  <c r="C117" i="3" s="1"/>
  <c r="C5" i="3"/>
  <c r="D5" i="3" s="1"/>
  <c r="A117" i="3"/>
  <c r="C22" i="3"/>
  <c r="C38" i="3"/>
  <c r="C43" i="3" s="1"/>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C72" i="3"/>
  <c r="C79" i="3"/>
  <c r="C82" i="3" s="1"/>
  <c r="C129" i="3" s="1"/>
  <c r="C50" i="4" s="1"/>
  <c r="C86" i="3"/>
  <c r="C89" i="3" s="1"/>
  <c r="A52" i="4"/>
  <c r="A56" i="5" s="1"/>
  <c r="A11" i="6" s="1"/>
  <c r="A44" i="5"/>
  <c r="A3" i="6" s="1"/>
  <c r="B5" i="4"/>
  <c r="A5" i="4"/>
  <c r="A10" i="5" s="1"/>
  <c r="A70" i="5"/>
  <c r="A68" i="5"/>
  <c r="A38" i="5"/>
  <c r="A62" i="4"/>
  <c r="A66" i="5" s="1"/>
  <c r="A60" i="4"/>
  <c r="A64" i="5" s="1"/>
  <c r="A58" i="4"/>
  <c r="A62" i="5" s="1"/>
  <c r="A54" i="4"/>
  <c r="A58" i="5" s="1"/>
  <c r="A48" i="4"/>
  <c r="A52" i="5" s="1"/>
  <c r="C36" i="4"/>
  <c r="D36" i="4" s="1"/>
  <c r="E36" i="4" s="1"/>
  <c r="F36" i="4" s="1"/>
  <c r="G36" i="4" s="1"/>
  <c r="H36" i="4" s="1"/>
  <c r="I36" i="4" s="1"/>
  <c r="J36" i="4" s="1"/>
  <c r="K36" i="4" s="1"/>
  <c r="L36" i="4" s="1"/>
  <c r="M36" i="4" s="1"/>
  <c r="N36" i="4" s="1"/>
  <c r="O36" i="4" s="1"/>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36" i="4"/>
  <c r="A40" i="5" s="1"/>
  <c r="B31" i="4"/>
  <c r="A36" i="5"/>
  <c r="B30" i="4"/>
  <c r="B29" i="4"/>
  <c r="B28" i="4"/>
  <c r="A27" i="4"/>
  <c r="A32" i="5" s="1"/>
  <c r="A20" i="4"/>
  <c r="A25" i="5" s="1"/>
  <c r="A13" i="5"/>
  <c r="B6" i="4"/>
  <c r="A2" i="6"/>
  <c r="B4" i="4"/>
  <c r="B3" i="4"/>
  <c r="C2" i="4"/>
  <c r="B2" i="4"/>
  <c r="A2" i="4"/>
  <c r="A7" i="5" s="1"/>
  <c r="C115" i="3"/>
  <c r="D115" i="3" s="1"/>
  <c r="E115" i="3" s="1"/>
  <c r="F115" i="3" s="1"/>
  <c r="G115" i="3" s="1"/>
  <c r="H115" i="3" s="1"/>
  <c r="I115" i="3" s="1"/>
  <c r="J115" i="3" s="1"/>
  <c r="K115" i="3" s="1"/>
  <c r="L115" i="3" s="1"/>
  <c r="M115" i="3" s="1"/>
  <c r="N115" i="3" s="1"/>
  <c r="O115" i="3" s="1"/>
  <c r="P115" i="3" s="1"/>
  <c r="Q115" i="3" s="1"/>
  <c r="R115" i="3" s="1"/>
  <c r="S115" i="3" s="1"/>
  <c r="T115" i="3" s="1"/>
  <c r="U115" i="3" s="1"/>
  <c r="V115" i="3" s="1"/>
  <c r="W115" i="3" s="1"/>
  <c r="X115" i="3" s="1"/>
  <c r="Y115" i="3" s="1"/>
  <c r="Z115" i="3" s="1"/>
  <c r="AA115" i="3" s="1"/>
  <c r="AB115" i="3" s="1"/>
  <c r="AC115" i="3" s="1"/>
  <c r="AD115" i="3" s="1"/>
  <c r="AE115" i="3" s="1"/>
  <c r="AF115" i="3" s="1"/>
  <c r="AG115" i="3" s="1"/>
  <c r="AH115" i="3" s="1"/>
  <c r="AI115" i="3" s="1"/>
  <c r="AJ115" i="3" s="1"/>
  <c r="AK115" i="3" s="1"/>
  <c r="AL115" i="3" s="1"/>
  <c r="AM115" i="3" s="1"/>
  <c r="AN115" i="3" s="1"/>
  <c r="AO115" i="3" s="1"/>
  <c r="AP115" i="3" s="1"/>
  <c r="AQ115" i="3" s="1"/>
  <c r="C108" i="3"/>
  <c r="C111" i="3" s="1"/>
  <c r="C140" i="3" s="1"/>
  <c r="C101" i="3"/>
  <c r="C104" i="3" s="1"/>
  <c r="C98" i="3"/>
  <c r="C95" i="3"/>
  <c r="D95" i="3" s="1"/>
  <c r="E95" i="3" s="1"/>
  <c r="F95" i="3" s="1"/>
  <c r="G95" i="3" s="1"/>
  <c r="H95" i="3" s="1"/>
  <c r="I95" i="3" s="1"/>
  <c r="J95" i="3" s="1"/>
  <c r="K95" i="3" s="1"/>
  <c r="L95" i="3" s="1"/>
  <c r="M95" i="3" s="1"/>
  <c r="N95" i="3" s="1"/>
  <c r="O95" i="3" s="1"/>
  <c r="P95" i="3" s="1"/>
  <c r="Q95" i="3" s="1"/>
  <c r="R95" i="3" s="1"/>
  <c r="S95" i="3" s="1"/>
  <c r="T95" i="3" s="1"/>
  <c r="U95" i="3" s="1"/>
  <c r="V95" i="3" s="1"/>
  <c r="W95" i="3" s="1"/>
  <c r="X95" i="3" s="1"/>
  <c r="Y95" i="3" s="1"/>
  <c r="Z95" i="3" s="1"/>
  <c r="AA95" i="3" s="1"/>
  <c r="AB95" i="3" s="1"/>
  <c r="AC95" i="3" s="1"/>
  <c r="AD95" i="3" s="1"/>
  <c r="AE95" i="3" s="1"/>
  <c r="AF95" i="3" s="1"/>
  <c r="AG95" i="3" s="1"/>
  <c r="AH95" i="3" s="1"/>
  <c r="AI95" i="3" s="1"/>
  <c r="AJ95" i="3" s="1"/>
  <c r="AK95" i="3" s="1"/>
  <c r="AL95" i="3" s="1"/>
  <c r="AM95" i="3" s="1"/>
  <c r="AN95" i="3" s="1"/>
  <c r="AO95" i="3" s="1"/>
  <c r="AP95" i="3" s="1"/>
  <c r="AQ95" i="3" s="1"/>
  <c r="C17" i="3"/>
  <c r="D17" i="3" s="1"/>
  <c r="E17" i="3" s="1"/>
  <c r="F17" i="3" s="1"/>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C12" i="3"/>
  <c r="D12" i="3" s="1"/>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C134" i="2"/>
  <c r="D134" i="2" s="1"/>
  <c r="E134" i="2" s="1"/>
  <c r="F134" i="2" s="1"/>
  <c r="G134" i="2" s="1"/>
  <c r="H134" i="2" s="1"/>
  <c r="I134" i="2" s="1"/>
  <c r="J134" i="2" s="1"/>
  <c r="K134" i="2" s="1"/>
  <c r="L134" i="2" s="1"/>
  <c r="M134" i="2" s="1"/>
  <c r="N134" i="2" s="1"/>
  <c r="O134" i="2" s="1"/>
  <c r="P134" i="2" s="1"/>
  <c r="Q134" i="2" s="1"/>
  <c r="R134" i="2" s="1"/>
  <c r="S134" i="2" s="1"/>
  <c r="T134" i="2" s="1"/>
  <c r="U134" i="2" s="1"/>
  <c r="V134" i="2" s="1"/>
  <c r="W134" i="2" s="1"/>
  <c r="X134" i="2" s="1"/>
  <c r="Y134" i="2" s="1"/>
  <c r="Z134" i="2" s="1"/>
  <c r="AA134" i="2" s="1"/>
  <c r="AB134" i="2" s="1"/>
  <c r="AC134" i="2" s="1"/>
  <c r="AD134" i="2" s="1"/>
  <c r="AE134" i="2" s="1"/>
  <c r="AF134" i="2" s="1"/>
  <c r="AG134" i="2" s="1"/>
  <c r="AH134" i="2" s="1"/>
  <c r="AI134" i="2" s="1"/>
  <c r="AJ134" i="2" s="1"/>
  <c r="AK134" i="2" s="1"/>
  <c r="AL134" i="2" s="1"/>
  <c r="AM134" i="2" s="1"/>
  <c r="AN134" i="2" s="1"/>
  <c r="AO134" i="2" s="1"/>
  <c r="AP134" i="2" s="1"/>
  <c r="AQ134" i="2" s="1"/>
  <c r="C129" i="2"/>
  <c r="C130" i="2" s="1"/>
  <c r="C162" i="2" s="1"/>
  <c r="C30" i="4" s="1"/>
  <c r="C121" i="2"/>
  <c r="C122" i="2" s="1"/>
  <c r="C161" i="2" s="1"/>
  <c r="C29" i="4" s="1"/>
  <c r="C113" i="2"/>
  <c r="D113" i="2" s="1"/>
  <c r="D114" i="2" s="1"/>
  <c r="D160" i="2" s="1"/>
  <c r="C105" i="2"/>
  <c r="D105" i="2" s="1"/>
  <c r="C97" i="2"/>
  <c r="D97" i="2" s="1"/>
  <c r="E97" i="2" s="1"/>
  <c r="A65" i="5"/>
  <c r="A83" i="8" s="1"/>
  <c r="A57" i="4"/>
  <c r="A61" i="5" s="1"/>
  <c r="A82" i="8" s="1"/>
  <c r="A56" i="4"/>
  <c r="A60" i="5" s="1"/>
  <c r="A81" i="8" s="1"/>
  <c r="A55" i="4"/>
  <c r="A59" i="5" s="1"/>
  <c r="A80" i="8" s="1"/>
  <c r="A55" i="5"/>
  <c r="A79" i="8" s="1"/>
  <c r="A53" i="5"/>
  <c r="A77" i="8" s="1"/>
  <c r="A118" i="3"/>
  <c r="A116" i="3"/>
  <c r="A37" i="4" s="1"/>
  <c r="A41" i="5" s="1"/>
  <c r="A35" i="5"/>
  <c r="A73" i="8" s="1"/>
  <c r="A34" i="5"/>
  <c r="A72" i="8" s="1"/>
  <c r="A160" i="2"/>
  <c r="A28" i="4" s="1"/>
  <c r="A33" i="5" s="1"/>
  <c r="A71" i="8" s="1"/>
  <c r="A154" i="2"/>
  <c r="A22" i="4" s="1"/>
  <c r="A27" i="5" s="1"/>
  <c r="A69" i="8" s="1"/>
  <c r="A153" i="2"/>
  <c r="A21" i="4" s="1"/>
  <c r="A26" i="5" s="1"/>
  <c r="A68" i="8" s="1"/>
  <c r="A142" i="2"/>
  <c r="A10" i="4" s="1"/>
  <c r="A15" i="5" s="1"/>
  <c r="A53" i="8" s="1"/>
  <c r="A141" i="2"/>
  <c r="A9" i="4" s="1"/>
  <c r="A14" i="5" s="1"/>
  <c r="A52" i="8" s="1"/>
  <c r="A136" i="2"/>
  <c r="A4" i="4" s="1"/>
  <c r="A9" i="5" s="1"/>
  <c r="A135" i="2"/>
  <c r="A3" i="4" s="1"/>
  <c r="A8" i="5" s="1"/>
  <c r="C118" i="3" l="1"/>
  <c r="C39" i="4" s="1"/>
  <c r="C45" i="3"/>
  <c r="C38" i="4"/>
  <c r="E141" i="2"/>
  <c r="E9" i="4" s="1"/>
  <c r="A39" i="4"/>
  <c r="A43" i="5" s="1"/>
  <c r="C26" i="3"/>
  <c r="C25" i="3"/>
  <c r="A38" i="4"/>
  <c r="A42" i="5" s="1"/>
  <c r="A19" i="6" s="1"/>
  <c r="F75" i="2"/>
  <c r="C42" i="2"/>
  <c r="C142" i="2"/>
  <c r="C10" i="4" s="1"/>
  <c r="C147" i="2"/>
  <c r="C15" i="4" s="1"/>
  <c r="F42" i="2"/>
  <c r="F142" i="2"/>
  <c r="F10" i="4" s="1"/>
  <c r="E42" i="2"/>
  <c r="E142" i="2"/>
  <c r="E10" i="4" s="1"/>
  <c r="G50" i="2"/>
  <c r="G143" i="2"/>
  <c r="G11" i="4" s="1"/>
  <c r="D149" i="2"/>
  <c r="D17" i="4" s="1"/>
  <c r="D75" i="2"/>
  <c r="D50" i="2"/>
  <c r="D143" i="2"/>
  <c r="D11" i="4" s="1"/>
  <c r="H50" i="2"/>
  <c r="H143" i="2"/>
  <c r="H11" i="4" s="1"/>
  <c r="D141" i="2"/>
  <c r="E50" i="2"/>
  <c r="E143" i="2"/>
  <c r="E11" i="4" s="1"/>
  <c r="C50" i="2"/>
  <c r="C143" i="2"/>
  <c r="C11" i="4" s="1"/>
  <c r="D15" i="4"/>
  <c r="C25" i="2"/>
  <c r="C137" i="2"/>
  <c r="C5" i="4" s="1"/>
  <c r="E149" i="2"/>
  <c r="E17" i="4" s="1"/>
  <c r="E75" i="2"/>
  <c r="D42" i="2"/>
  <c r="D142" i="2"/>
  <c r="D10" i="4" s="1"/>
  <c r="C141" i="2"/>
  <c r="C75" i="2"/>
  <c r="C149" i="2"/>
  <c r="C17" i="4" s="1"/>
  <c r="C61" i="4"/>
  <c r="C141" i="3"/>
  <c r="C62" i="4" s="1"/>
  <c r="E147" i="2"/>
  <c r="C21" i="4"/>
  <c r="F141" i="2"/>
  <c r="C43" i="4"/>
  <c r="C125" i="3"/>
  <c r="C46" i="4" s="1"/>
  <c r="C136" i="3"/>
  <c r="C91" i="3"/>
  <c r="C130" i="3"/>
  <c r="C51" i="4" s="1"/>
  <c r="D67" i="2"/>
  <c r="G75" i="2"/>
  <c r="F82" i="2"/>
  <c r="F83" i="2" s="1"/>
  <c r="F153" i="2" s="1"/>
  <c r="E83" i="2"/>
  <c r="E153" i="2" s="1"/>
  <c r="H73" i="2"/>
  <c r="G32" i="2"/>
  <c r="G33" i="2" s="1"/>
  <c r="G34" i="2" s="1"/>
  <c r="I48" i="2"/>
  <c r="I49" i="2" s="1"/>
  <c r="C8" i="2"/>
  <c r="G57" i="2"/>
  <c r="G58" i="2" s="1"/>
  <c r="G59" i="2" s="1"/>
  <c r="G40" i="2"/>
  <c r="G41" i="2" s="1"/>
  <c r="C148" i="2"/>
  <c r="C36" i="3"/>
  <c r="D123" i="3"/>
  <c r="D44" i="4" s="1"/>
  <c r="E122" i="3"/>
  <c r="E43" i="4" s="1"/>
  <c r="D124" i="3"/>
  <c r="D22" i="3"/>
  <c r="D23" i="3" s="1"/>
  <c r="E65" i="2"/>
  <c r="E66" i="2" s="1"/>
  <c r="E148" i="2" s="1"/>
  <c r="E16" i="4" s="1"/>
  <c r="C98" i="2"/>
  <c r="C155" i="2" s="1"/>
  <c r="C23" i="4" s="1"/>
  <c r="A18" i="6"/>
  <c r="C114" i="2"/>
  <c r="F89" i="2"/>
  <c r="E90" i="2"/>
  <c r="E154" i="2" s="1"/>
  <c r="E22" i="4" s="1"/>
  <c r="D98" i="2"/>
  <c r="D155" i="2" s="1"/>
  <c r="D129" i="2"/>
  <c r="D31" i="3"/>
  <c r="D34" i="3" s="1"/>
  <c r="D117" i="3" s="1"/>
  <c r="D38" i="4" s="1"/>
  <c r="D38" i="3"/>
  <c r="D43" i="3" s="1"/>
  <c r="D108" i="3"/>
  <c r="D111" i="3" s="1"/>
  <c r="D140" i="3" s="1"/>
  <c r="D101" i="3"/>
  <c r="D104" i="3" s="1"/>
  <c r="D136" i="3" s="1"/>
  <c r="D98" i="3"/>
  <c r="E5" i="3"/>
  <c r="D106" i="2"/>
  <c r="D156" i="2" s="1"/>
  <c r="D24" i="4" s="1"/>
  <c r="E105" i="2"/>
  <c r="C106" i="2"/>
  <c r="C156" i="2" s="1"/>
  <c r="C24" i="4" s="1"/>
  <c r="D121" i="2"/>
  <c r="E121" i="2" s="1"/>
  <c r="E113" i="2"/>
  <c r="D23" i="2"/>
  <c r="D24" i="2" s="1"/>
  <c r="F97" i="2"/>
  <c r="E98" i="2"/>
  <c r="E155" i="2" s="1"/>
  <c r="E23" i="4" s="1"/>
  <c r="D28" i="4"/>
  <c r="C70" i="4"/>
  <c r="C71" i="4" s="1"/>
  <c r="D2" i="4"/>
  <c r="C75" i="3"/>
  <c r="C128" i="3" s="1"/>
  <c r="C49" i="4" s="1"/>
  <c r="D72" i="3"/>
  <c r="D75" i="3" s="1"/>
  <c r="D128" i="3" s="1"/>
  <c r="C84" i="3"/>
  <c r="D15" i="2"/>
  <c r="D16" i="2" s="1"/>
  <c r="D136" i="2" s="1"/>
  <c r="D4" i="4" s="1"/>
  <c r="D7" i="2"/>
  <c r="D8" i="2" s="1"/>
  <c r="D135" i="2" s="1"/>
  <c r="D118" i="3" l="1"/>
  <c r="D39" i="4" s="1"/>
  <c r="D45" i="3"/>
  <c r="G82" i="2"/>
  <c r="E144" i="2"/>
  <c r="E12" i="4" s="1"/>
  <c r="D150" i="2"/>
  <c r="D18" i="4" s="1"/>
  <c r="C27" i="3"/>
  <c r="C29" i="3" s="1"/>
  <c r="D25" i="2"/>
  <c r="D137" i="2"/>
  <c r="D5" i="4" s="1"/>
  <c r="G42" i="2"/>
  <c r="G142" i="2"/>
  <c r="G10" i="4" s="1"/>
  <c r="I50" i="2"/>
  <c r="I143" i="2"/>
  <c r="I11" i="4" s="1"/>
  <c r="D23" i="4"/>
  <c r="D157" i="2"/>
  <c r="D25" i="4" s="1"/>
  <c r="C144" i="2"/>
  <c r="C12" i="4" s="1"/>
  <c r="C9" i="4"/>
  <c r="C150" i="2"/>
  <c r="C18" i="4" s="1"/>
  <c r="C16" i="4"/>
  <c r="C157" i="2"/>
  <c r="C25" i="4" s="1"/>
  <c r="D9" i="4"/>
  <c r="D144" i="2"/>
  <c r="D12" i="4" s="1"/>
  <c r="D141" i="3"/>
  <c r="D62" i="4" s="1"/>
  <c r="D61" i="4"/>
  <c r="C160" i="2"/>
  <c r="C163" i="2" s="1"/>
  <c r="D57" i="4"/>
  <c r="D137" i="3"/>
  <c r="D58" i="4" s="1"/>
  <c r="D3" i="4"/>
  <c r="G141" i="2"/>
  <c r="E15" i="4"/>
  <c r="E150" i="2"/>
  <c r="E18" i="4" s="1"/>
  <c r="D49" i="4"/>
  <c r="F21" i="4"/>
  <c r="D45" i="4"/>
  <c r="D125" i="3"/>
  <c r="D46" i="4" s="1"/>
  <c r="F147" i="2"/>
  <c r="C57" i="4"/>
  <c r="C137" i="3"/>
  <c r="C58" i="4" s="1"/>
  <c r="C9" i="2"/>
  <c r="C135" i="2"/>
  <c r="C138" i="2" s="1"/>
  <c r="E21" i="4"/>
  <c r="F9" i="4"/>
  <c r="F144" i="2"/>
  <c r="F12" i="4" s="1"/>
  <c r="C131" i="3"/>
  <c r="C52" i="4" s="1"/>
  <c r="D26" i="3"/>
  <c r="E67" i="2"/>
  <c r="I73" i="2"/>
  <c r="H74" i="2"/>
  <c r="H149" i="2" s="1"/>
  <c r="H17" i="4" s="1"/>
  <c r="H32" i="2"/>
  <c r="H33" i="2" s="1"/>
  <c r="H34" i="2" s="1"/>
  <c r="J48" i="2"/>
  <c r="J49" i="2" s="1"/>
  <c r="H57" i="2"/>
  <c r="H58" i="2" s="1"/>
  <c r="H59" i="2" s="1"/>
  <c r="H40" i="2"/>
  <c r="H41" i="2" s="1"/>
  <c r="E22" i="3"/>
  <c r="E25" i="3" s="1"/>
  <c r="D25" i="3"/>
  <c r="F122" i="3"/>
  <c r="F65" i="2"/>
  <c r="F66" i="2" s="1"/>
  <c r="F148" i="2" s="1"/>
  <c r="F16" i="4" s="1"/>
  <c r="F90" i="2"/>
  <c r="F154" i="2" s="1"/>
  <c r="F22" i="4" s="1"/>
  <c r="G89" i="2"/>
  <c r="H82" i="2"/>
  <c r="G83" i="2"/>
  <c r="G153" i="2" s="1"/>
  <c r="D130" i="2"/>
  <c r="E129" i="2"/>
  <c r="D122" i="2"/>
  <c r="E108" i="3"/>
  <c r="E111" i="3" s="1"/>
  <c r="E140" i="3" s="1"/>
  <c r="E98" i="3"/>
  <c r="E101" i="3"/>
  <c r="E104" i="3" s="1"/>
  <c r="E136" i="3" s="1"/>
  <c r="E38" i="3"/>
  <c r="E43" i="3" s="1"/>
  <c r="F5" i="3"/>
  <c r="G5" i="3" s="1"/>
  <c r="E31" i="3"/>
  <c r="E34" i="3" s="1"/>
  <c r="E36" i="3" s="1"/>
  <c r="F113" i="2"/>
  <c r="E114" i="2"/>
  <c r="E106" i="2"/>
  <c r="E156" i="2" s="1"/>
  <c r="E24" i="4" s="1"/>
  <c r="F105" i="2"/>
  <c r="D36" i="3"/>
  <c r="D70" i="4"/>
  <c r="D71" i="4" s="1"/>
  <c r="E2" i="4"/>
  <c r="E23" i="2"/>
  <c r="E24" i="2" s="1"/>
  <c r="E25" i="2" s="1"/>
  <c r="E15" i="2"/>
  <c r="D79" i="3"/>
  <c r="D82" i="3" s="1"/>
  <c r="D129" i="3" s="1"/>
  <c r="D50" i="4" s="1"/>
  <c r="E72" i="3"/>
  <c r="E75" i="3" s="1"/>
  <c r="E128" i="3" s="1"/>
  <c r="D86" i="3"/>
  <c r="D89" i="3" s="1"/>
  <c r="D130" i="3" s="1"/>
  <c r="D51" i="4" s="1"/>
  <c r="F98" i="2"/>
  <c r="F155" i="2" s="1"/>
  <c r="F23" i="4" s="1"/>
  <c r="G97" i="2"/>
  <c r="C59" i="5"/>
  <c r="E80" i="8" s="1"/>
  <c r="C60" i="5"/>
  <c r="E81" i="8" s="1"/>
  <c r="E7" i="2"/>
  <c r="E8" i="2" s="1"/>
  <c r="C17" i="2"/>
  <c r="C77" i="3"/>
  <c r="E122" i="2"/>
  <c r="E161" i="2" s="1"/>
  <c r="F121" i="2"/>
  <c r="C143" i="3" l="1"/>
  <c r="C116" i="3"/>
  <c r="C37" i="4" s="1"/>
  <c r="C73" i="4" s="1"/>
  <c r="E118" i="3"/>
  <c r="E39" i="4" s="1"/>
  <c r="E45" i="3"/>
  <c r="H147" i="2"/>
  <c r="C6" i="4"/>
  <c r="D138" i="2"/>
  <c r="D6" i="4" s="1"/>
  <c r="F43" i="4"/>
  <c r="H42" i="2"/>
  <c r="H142" i="2"/>
  <c r="H10" i="4" s="1"/>
  <c r="D161" i="2"/>
  <c r="C165" i="2"/>
  <c r="J50" i="2"/>
  <c r="J143" i="2"/>
  <c r="J11" i="4" s="1"/>
  <c r="D162" i="2"/>
  <c r="D30" i="4" s="1"/>
  <c r="C3" i="4"/>
  <c r="E157" i="2"/>
  <c r="E25" i="4" s="1"/>
  <c r="C28" i="4"/>
  <c r="C31" i="4" s="1"/>
  <c r="C33" i="4" s="1"/>
  <c r="E160" i="2"/>
  <c r="E141" i="3"/>
  <c r="E62" i="4" s="1"/>
  <c r="E61" i="4"/>
  <c r="H141" i="2"/>
  <c r="G9" i="4"/>
  <c r="G144" i="2"/>
  <c r="G12" i="4" s="1"/>
  <c r="G21" i="4"/>
  <c r="D131" i="3"/>
  <c r="D52" i="4" s="1"/>
  <c r="G147" i="2"/>
  <c r="F15" i="4"/>
  <c r="F150" i="2"/>
  <c r="F18" i="4" s="1"/>
  <c r="E57" i="4"/>
  <c r="E137" i="3"/>
  <c r="E58" i="4" s="1"/>
  <c r="E49" i="4"/>
  <c r="C119" i="3"/>
  <c r="C40" i="4" s="1"/>
  <c r="E117" i="3"/>
  <c r="D27" i="3"/>
  <c r="E123" i="3"/>
  <c r="E124" i="3"/>
  <c r="E45" i="4" s="1"/>
  <c r="F67" i="2"/>
  <c r="H75" i="2"/>
  <c r="I74" i="2"/>
  <c r="I149" i="2" s="1"/>
  <c r="I17" i="4" s="1"/>
  <c r="J73" i="2"/>
  <c r="I32" i="2"/>
  <c r="I33" i="2" s="1"/>
  <c r="I34" i="2" s="1"/>
  <c r="K48" i="2"/>
  <c r="I57" i="2"/>
  <c r="I58" i="2" s="1"/>
  <c r="I59" i="2" s="1"/>
  <c r="I40" i="2"/>
  <c r="I41" i="2" s="1"/>
  <c r="E23" i="3"/>
  <c r="E26" i="3"/>
  <c r="F22" i="3"/>
  <c r="F25" i="3" s="1"/>
  <c r="F124" i="3"/>
  <c r="F45" i="4" s="1"/>
  <c r="F123" i="3"/>
  <c r="F44" i="4" s="1"/>
  <c r="G65" i="2"/>
  <c r="G66" i="2" s="1"/>
  <c r="G148" i="2" s="1"/>
  <c r="G16" i="4" s="1"/>
  <c r="I82" i="2"/>
  <c r="H83" i="2"/>
  <c r="H153" i="2" s="1"/>
  <c r="G90" i="2"/>
  <c r="G154" i="2" s="1"/>
  <c r="G22" i="4" s="1"/>
  <c r="H89" i="2"/>
  <c r="F129" i="2"/>
  <c r="E130" i="2"/>
  <c r="F108" i="3"/>
  <c r="F111" i="3" s="1"/>
  <c r="F140" i="3" s="1"/>
  <c r="F106" i="2"/>
  <c r="F156" i="2" s="1"/>
  <c r="F24" i="4" s="1"/>
  <c r="G105" i="2"/>
  <c r="F98" i="3"/>
  <c r="F101" i="3"/>
  <c r="F104" i="3" s="1"/>
  <c r="F136" i="3" s="1"/>
  <c r="F31" i="3"/>
  <c r="F34" i="3" s="1"/>
  <c r="F38" i="3"/>
  <c r="F43" i="3" s="1"/>
  <c r="F45" i="3" s="1"/>
  <c r="F114" i="2"/>
  <c r="G113" i="2"/>
  <c r="F122" i="2"/>
  <c r="F161" i="2" s="1"/>
  <c r="G121" i="2"/>
  <c r="D77" i="3"/>
  <c r="F2" i="4"/>
  <c r="E70" i="4"/>
  <c r="E71" i="4" s="1"/>
  <c r="H5" i="3"/>
  <c r="G38" i="3"/>
  <c r="G43" i="3" s="1"/>
  <c r="G31" i="3"/>
  <c r="G34" i="3" s="1"/>
  <c r="G117" i="3" s="1"/>
  <c r="G38" i="4" s="1"/>
  <c r="G108" i="3"/>
  <c r="G111" i="3" s="1"/>
  <c r="G140" i="3" s="1"/>
  <c r="G101" i="3"/>
  <c r="G104" i="3" s="1"/>
  <c r="G136" i="3" s="1"/>
  <c r="G98" i="3"/>
  <c r="E29" i="4"/>
  <c r="F7" i="2"/>
  <c r="F8" i="2" s="1"/>
  <c r="D84" i="3"/>
  <c r="D9" i="2"/>
  <c r="D91" i="3"/>
  <c r="E16" i="2"/>
  <c r="F15" i="2"/>
  <c r="F23" i="2"/>
  <c r="F24" i="2" s="1"/>
  <c r="F25" i="2" s="1"/>
  <c r="G98" i="2"/>
  <c r="G155" i="2" s="1"/>
  <c r="G23" i="4" s="1"/>
  <c r="H97" i="2"/>
  <c r="F72" i="3"/>
  <c r="F75" i="3" s="1"/>
  <c r="F128" i="3" s="1"/>
  <c r="E86" i="3"/>
  <c r="E79" i="3"/>
  <c r="E82" i="3" s="1"/>
  <c r="E129" i="3" s="1"/>
  <c r="E50" i="4" s="1"/>
  <c r="D17" i="2"/>
  <c r="C64" i="4" l="1"/>
  <c r="C66" i="4" s="1"/>
  <c r="C68" i="4" s="1"/>
  <c r="C72" i="4" s="1"/>
  <c r="G118" i="3"/>
  <c r="G39" i="4" s="1"/>
  <c r="G45" i="3"/>
  <c r="I147" i="2"/>
  <c r="E89" i="3"/>
  <c r="E91" i="3" s="1"/>
  <c r="D116" i="3"/>
  <c r="D119" i="3" s="1"/>
  <c r="D40" i="4" s="1"/>
  <c r="D29" i="3"/>
  <c r="D143" i="3" s="1"/>
  <c r="E38" i="4"/>
  <c r="F125" i="3"/>
  <c r="F46" i="4" s="1"/>
  <c r="D163" i="2"/>
  <c r="D29" i="4"/>
  <c r="D31" i="4" s="1"/>
  <c r="D33" i="4" s="1"/>
  <c r="D165" i="2"/>
  <c r="E162" i="2"/>
  <c r="E163" i="2" s="1"/>
  <c r="I42" i="2"/>
  <c r="I142" i="2"/>
  <c r="I10" i="4" s="1"/>
  <c r="F157" i="2"/>
  <c r="F25" i="4" s="1"/>
  <c r="G61" i="4"/>
  <c r="G141" i="3"/>
  <c r="G62" i="4" s="1"/>
  <c r="E28" i="4"/>
  <c r="F141" i="3"/>
  <c r="F62" i="4" s="1"/>
  <c r="F61" i="4"/>
  <c r="F160" i="2"/>
  <c r="F36" i="3"/>
  <c r="F117" i="3"/>
  <c r="F38" i="4" s="1"/>
  <c r="H9" i="4"/>
  <c r="H144" i="2"/>
  <c r="H12" i="4" s="1"/>
  <c r="F57" i="4"/>
  <c r="F137" i="3"/>
  <c r="F58" i="4" s="1"/>
  <c r="H21" i="4"/>
  <c r="I141" i="2"/>
  <c r="G15" i="4"/>
  <c r="G150" i="2"/>
  <c r="G18" i="4" s="1"/>
  <c r="F49" i="4"/>
  <c r="G57" i="4"/>
  <c r="G137" i="3"/>
  <c r="G58" i="4" s="1"/>
  <c r="F118" i="3"/>
  <c r="F39" i="4" s="1"/>
  <c r="E44" i="4"/>
  <c r="E125" i="3"/>
  <c r="E46" i="4" s="1"/>
  <c r="G67" i="2"/>
  <c r="I75" i="2"/>
  <c r="J74" i="2"/>
  <c r="J149" i="2" s="1"/>
  <c r="J17" i="4" s="1"/>
  <c r="K73" i="2"/>
  <c r="J32" i="2"/>
  <c r="J33" i="2" s="1"/>
  <c r="J34" i="2" s="1"/>
  <c r="K49" i="2"/>
  <c r="L48" i="2"/>
  <c r="J57" i="2"/>
  <c r="J58" i="2" s="1"/>
  <c r="J59" i="2" s="1"/>
  <c r="J40" i="2"/>
  <c r="J41" i="2" s="1"/>
  <c r="F26" i="3"/>
  <c r="F23" i="3"/>
  <c r="G22" i="3"/>
  <c r="G23" i="3" s="1"/>
  <c r="E27" i="3"/>
  <c r="G122" i="3"/>
  <c r="G124" i="3"/>
  <c r="G45" i="4" s="1"/>
  <c r="G123" i="3"/>
  <c r="G44" i="4" s="1"/>
  <c r="H65" i="2"/>
  <c r="H66" i="2" s="1"/>
  <c r="H148" i="2" s="1"/>
  <c r="H16" i="4" s="1"/>
  <c r="I89" i="2"/>
  <c r="H90" i="2"/>
  <c r="H154" i="2" s="1"/>
  <c r="H22" i="4" s="1"/>
  <c r="J82" i="2"/>
  <c r="I83" i="2"/>
  <c r="I153" i="2" s="1"/>
  <c r="F130" i="2"/>
  <c r="G129" i="2"/>
  <c r="H105" i="2"/>
  <c r="G106" i="2"/>
  <c r="G156" i="2" s="1"/>
  <c r="G24" i="4" s="1"/>
  <c r="G114" i="2"/>
  <c r="H113" i="2"/>
  <c r="E84" i="3"/>
  <c r="I97" i="2"/>
  <c r="H98" i="2"/>
  <c r="H155" i="2" s="1"/>
  <c r="H23" i="4" s="1"/>
  <c r="E137" i="2"/>
  <c r="E5" i="4" s="1"/>
  <c r="G7" i="2"/>
  <c r="G8" i="2" s="1"/>
  <c r="G15" i="2"/>
  <c r="F16" i="2"/>
  <c r="E135" i="2"/>
  <c r="E3" i="4" s="1"/>
  <c r="E9" i="2"/>
  <c r="I5" i="3"/>
  <c r="H38" i="3"/>
  <c r="H43" i="3" s="1"/>
  <c r="H31" i="3"/>
  <c r="H34" i="3" s="1"/>
  <c r="H117" i="3" s="1"/>
  <c r="H38" i="4" s="1"/>
  <c r="H98" i="3"/>
  <c r="H101" i="3"/>
  <c r="H104" i="3" s="1"/>
  <c r="H136" i="3" s="1"/>
  <c r="H108" i="3"/>
  <c r="H111" i="3" s="1"/>
  <c r="H140" i="3" s="1"/>
  <c r="G2" i="4"/>
  <c r="F70" i="4"/>
  <c r="F71" i="4" s="1"/>
  <c r="F79" i="3"/>
  <c r="F82" i="3" s="1"/>
  <c r="F129" i="3" s="1"/>
  <c r="F50" i="4" s="1"/>
  <c r="F86" i="3"/>
  <c r="F89" i="3" s="1"/>
  <c r="F130" i="3" s="1"/>
  <c r="F51" i="4" s="1"/>
  <c r="G72" i="3"/>
  <c r="G75" i="3" s="1"/>
  <c r="G128" i="3" s="1"/>
  <c r="E136" i="2"/>
  <c r="E4" i="4" s="1"/>
  <c r="E17" i="2"/>
  <c r="G122" i="2"/>
  <c r="G161" i="2" s="1"/>
  <c r="H121" i="2"/>
  <c r="E77" i="3"/>
  <c r="G23" i="2"/>
  <c r="G24" i="2" s="1"/>
  <c r="G25" i="2" s="1"/>
  <c r="H22" i="3"/>
  <c r="G36" i="3"/>
  <c r="F29" i="4"/>
  <c r="D37" i="4" l="1"/>
  <c r="H118" i="3"/>
  <c r="H39" i="4" s="1"/>
  <c r="H45" i="3"/>
  <c r="D64" i="4"/>
  <c r="D66" i="4" s="1"/>
  <c r="D68" i="4" s="1"/>
  <c r="D72" i="4" s="1"/>
  <c r="E130" i="3"/>
  <c r="D73" i="4"/>
  <c r="E165" i="2"/>
  <c r="J42" i="2"/>
  <c r="J142" i="2"/>
  <c r="J10" i="4" s="1"/>
  <c r="K50" i="2"/>
  <c r="K143" i="2"/>
  <c r="K11" i="4" s="1"/>
  <c r="F162" i="2"/>
  <c r="F30" i="4" s="1"/>
  <c r="G157" i="2"/>
  <c r="G25" i="4" s="1"/>
  <c r="E30" i="4"/>
  <c r="E31" i="4" s="1"/>
  <c r="G160" i="2"/>
  <c r="H141" i="3"/>
  <c r="H62" i="4" s="1"/>
  <c r="H61" i="4"/>
  <c r="F28" i="4"/>
  <c r="G43" i="4"/>
  <c r="G125" i="3"/>
  <c r="G46" i="4" s="1"/>
  <c r="E29" i="3"/>
  <c r="E143" i="3" s="1"/>
  <c r="E116" i="3"/>
  <c r="H15" i="4"/>
  <c r="H150" i="2"/>
  <c r="H18" i="4" s="1"/>
  <c r="I21" i="4"/>
  <c r="J141" i="2"/>
  <c r="G49" i="4"/>
  <c r="H57" i="4"/>
  <c r="H137" i="3"/>
  <c r="H58" i="4" s="1"/>
  <c r="F27" i="3"/>
  <c r="F116" i="3" s="1"/>
  <c r="F131" i="3"/>
  <c r="F52" i="4" s="1"/>
  <c r="I9" i="4"/>
  <c r="I144" i="2"/>
  <c r="I12" i="4" s="1"/>
  <c r="H67" i="2"/>
  <c r="J75" i="2"/>
  <c r="K74" i="2"/>
  <c r="K149" i="2" s="1"/>
  <c r="K17" i="4" s="1"/>
  <c r="L73" i="2"/>
  <c r="K32" i="2"/>
  <c r="K33" i="2" s="1"/>
  <c r="K34" i="2" s="1"/>
  <c r="L49" i="2"/>
  <c r="M48" i="2"/>
  <c r="K57" i="2"/>
  <c r="K58" i="2" s="1"/>
  <c r="K59" i="2" s="1"/>
  <c r="K40" i="2"/>
  <c r="K41" i="2" s="1"/>
  <c r="G25" i="3"/>
  <c r="G26" i="3"/>
  <c r="H124" i="3"/>
  <c r="H45" i="4" s="1"/>
  <c r="H123" i="3"/>
  <c r="H44" i="4" s="1"/>
  <c r="H122" i="3"/>
  <c r="I65" i="2"/>
  <c r="I66" i="2" s="1"/>
  <c r="I148" i="2" s="1"/>
  <c r="I16" i="4" s="1"/>
  <c r="K82" i="2"/>
  <c r="J83" i="2"/>
  <c r="J153" i="2" s="1"/>
  <c r="J89" i="2"/>
  <c r="I90" i="2"/>
  <c r="I154" i="2" s="1"/>
  <c r="I22" i="4" s="1"/>
  <c r="G130" i="2"/>
  <c r="H129" i="2"/>
  <c r="H106" i="2"/>
  <c r="H156" i="2" s="1"/>
  <c r="H24" i="4" s="1"/>
  <c r="I105" i="2"/>
  <c r="H114" i="2"/>
  <c r="I113" i="2"/>
  <c r="F91" i="3"/>
  <c r="H36" i="3"/>
  <c r="F135" i="2"/>
  <c r="F3" i="4" s="1"/>
  <c r="F9" i="2"/>
  <c r="F84" i="3"/>
  <c r="F136" i="2"/>
  <c r="F4" i="4" s="1"/>
  <c r="F17" i="2"/>
  <c r="G29" i="4"/>
  <c r="G86" i="3"/>
  <c r="G89" i="3" s="1"/>
  <c r="G130" i="3" s="1"/>
  <c r="G51" i="4" s="1"/>
  <c r="H72" i="3"/>
  <c r="H75" i="3" s="1"/>
  <c r="H128" i="3" s="1"/>
  <c r="G79" i="3"/>
  <c r="G82" i="3" s="1"/>
  <c r="G129" i="3" s="1"/>
  <c r="G50" i="4" s="1"/>
  <c r="J5" i="3"/>
  <c r="I38" i="3"/>
  <c r="I43" i="3" s="1"/>
  <c r="I31" i="3"/>
  <c r="I34" i="3" s="1"/>
  <c r="I117" i="3" s="1"/>
  <c r="I38" i="4" s="1"/>
  <c r="I108" i="3"/>
  <c r="I111" i="3" s="1"/>
  <c r="I140" i="3" s="1"/>
  <c r="I101" i="3"/>
  <c r="I104" i="3" s="1"/>
  <c r="I136" i="3" s="1"/>
  <c r="I98" i="3"/>
  <c r="H15" i="2"/>
  <c r="G16" i="2"/>
  <c r="F137" i="2"/>
  <c r="F5" i="4" s="1"/>
  <c r="H2" i="4"/>
  <c r="G70" i="4"/>
  <c r="G71" i="4" s="1"/>
  <c r="E138" i="2"/>
  <c r="H25" i="3"/>
  <c r="H23" i="3"/>
  <c r="I22" i="3"/>
  <c r="H26" i="3"/>
  <c r="H23" i="2"/>
  <c r="H24" i="2" s="1"/>
  <c r="H25" i="2" s="1"/>
  <c r="I121" i="2"/>
  <c r="H122" i="2"/>
  <c r="H161" i="2" s="1"/>
  <c r="H7" i="2"/>
  <c r="H8" i="2" s="1"/>
  <c r="F77" i="3"/>
  <c r="I98" i="2"/>
  <c r="I155" i="2" s="1"/>
  <c r="I23" i="4" s="1"/>
  <c r="J97" i="2"/>
  <c r="I118" i="3" l="1"/>
  <c r="I39" i="4" s="1"/>
  <c r="I45" i="3"/>
  <c r="E64" i="4"/>
  <c r="E51" i="4"/>
  <c r="E131" i="3"/>
  <c r="E52" i="4" s="1"/>
  <c r="E6" i="4"/>
  <c r="E33" i="4" s="1"/>
  <c r="F29" i="3"/>
  <c r="F143" i="3" s="1"/>
  <c r="F165" i="2"/>
  <c r="H157" i="2"/>
  <c r="H25" i="4" s="1"/>
  <c r="F31" i="4"/>
  <c r="L50" i="2"/>
  <c r="L143" i="2"/>
  <c r="L11" i="4" s="1"/>
  <c r="G162" i="2"/>
  <c r="G30" i="4" s="1"/>
  <c r="K42" i="2"/>
  <c r="K142" i="2"/>
  <c r="K10" i="4" s="1"/>
  <c r="F163" i="2"/>
  <c r="I61" i="4"/>
  <c r="I141" i="3"/>
  <c r="I62" i="4" s="1"/>
  <c r="H160" i="2"/>
  <c r="G28" i="4"/>
  <c r="I57" i="4"/>
  <c r="I137" i="3"/>
  <c r="I58" i="4" s="1"/>
  <c r="F37" i="4"/>
  <c r="F73" i="4" s="1"/>
  <c r="F119" i="3"/>
  <c r="F40" i="4" s="1"/>
  <c r="E37" i="4"/>
  <c r="E119" i="3"/>
  <c r="E40" i="4" s="1"/>
  <c r="J21" i="4"/>
  <c r="K141" i="2"/>
  <c r="J9" i="4"/>
  <c r="J144" i="2"/>
  <c r="J12" i="4" s="1"/>
  <c r="G131" i="3"/>
  <c r="G52" i="4" s="1"/>
  <c r="H43" i="4"/>
  <c r="H125" i="3"/>
  <c r="H46" i="4" s="1"/>
  <c r="H49" i="4"/>
  <c r="J147" i="2"/>
  <c r="I15" i="4"/>
  <c r="I150" i="2"/>
  <c r="I18" i="4" s="1"/>
  <c r="G27" i="3"/>
  <c r="G116" i="3" s="1"/>
  <c r="I67" i="2"/>
  <c r="K75" i="2"/>
  <c r="L74" i="2"/>
  <c r="L149" i="2" s="1"/>
  <c r="L17" i="4" s="1"/>
  <c r="M73" i="2"/>
  <c r="L32" i="2"/>
  <c r="L33" i="2" s="1"/>
  <c r="L34" i="2" s="1"/>
  <c r="M49" i="2"/>
  <c r="N48" i="2"/>
  <c r="L57" i="2"/>
  <c r="L58" i="2" s="1"/>
  <c r="L59" i="2" s="1"/>
  <c r="L40" i="2"/>
  <c r="L41" i="2" s="1"/>
  <c r="I124" i="3"/>
  <c r="I45" i="4" s="1"/>
  <c r="I123" i="3"/>
  <c r="I44" i="4" s="1"/>
  <c r="I122" i="3"/>
  <c r="J65" i="2"/>
  <c r="J66" i="2" s="1"/>
  <c r="J148" i="2" s="1"/>
  <c r="J16" i="4" s="1"/>
  <c r="K89" i="2"/>
  <c r="J90" i="2"/>
  <c r="J154" i="2" s="1"/>
  <c r="J22" i="4" s="1"/>
  <c r="K83" i="2"/>
  <c r="K153" i="2" s="1"/>
  <c r="L82" i="2"/>
  <c r="H130" i="2"/>
  <c r="I129" i="2"/>
  <c r="I114" i="2"/>
  <c r="J113" i="2"/>
  <c r="J105" i="2"/>
  <c r="I106" i="2"/>
  <c r="I156" i="2" s="1"/>
  <c r="H70" i="4"/>
  <c r="H71" i="4" s="1"/>
  <c r="I2" i="4"/>
  <c r="J31" i="3"/>
  <c r="J34" i="3" s="1"/>
  <c r="J117" i="3" s="1"/>
  <c r="J38" i="4" s="1"/>
  <c r="K5" i="3"/>
  <c r="J38" i="3"/>
  <c r="J43" i="3" s="1"/>
  <c r="J98" i="3"/>
  <c r="J108" i="3"/>
  <c r="J111" i="3" s="1"/>
  <c r="J140" i="3" s="1"/>
  <c r="J101" i="3"/>
  <c r="J104" i="3" s="1"/>
  <c r="J136" i="3" s="1"/>
  <c r="K97" i="2"/>
  <c r="J98" i="2"/>
  <c r="J155" i="2" s="1"/>
  <c r="J23" i="4" s="1"/>
  <c r="H16" i="2"/>
  <c r="I15" i="2"/>
  <c r="F138" i="2"/>
  <c r="F6" i="4" s="1"/>
  <c r="J121" i="2"/>
  <c r="I122" i="2"/>
  <c r="I161" i="2" s="1"/>
  <c r="I25" i="3"/>
  <c r="J22" i="3"/>
  <c r="I23" i="3"/>
  <c r="I26" i="3"/>
  <c r="I36" i="3"/>
  <c r="G91" i="3"/>
  <c r="G135" i="2"/>
  <c r="G3" i="4" s="1"/>
  <c r="G9" i="2"/>
  <c r="G137" i="2"/>
  <c r="G5" i="4" s="1"/>
  <c r="G136" i="2"/>
  <c r="G4" i="4" s="1"/>
  <c r="G17" i="2"/>
  <c r="G84" i="3"/>
  <c r="H29" i="4"/>
  <c r="I72" i="3"/>
  <c r="I75" i="3" s="1"/>
  <c r="I128" i="3" s="1"/>
  <c r="H79" i="3"/>
  <c r="H82" i="3" s="1"/>
  <c r="H129" i="3" s="1"/>
  <c r="H50" i="4" s="1"/>
  <c r="H86" i="3"/>
  <c r="H89" i="3" s="1"/>
  <c r="H130" i="3" s="1"/>
  <c r="H51" i="4" s="1"/>
  <c r="I7" i="2"/>
  <c r="I8" i="2" s="1"/>
  <c r="I23" i="2"/>
  <c r="I24" i="2" s="1"/>
  <c r="I25" i="2" s="1"/>
  <c r="H27" i="3"/>
  <c r="H116" i="3" s="1"/>
  <c r="G77" i="3"/>
  <c r="J118" i="3" l="1"/>
  <c r="J39" i="4" s="1"/>
  <c r="J45" i="3"/>
  <c r="F64" i="4"/>
  <c r="F66" i="4" s="1"/>
  <c r="E66" i="4"/>
  <c r="E73" i="4"/>
  <c r="F33" i="4"/>
  <c r="G29" i="3"/>
  <c r="G163" i="2"/>
  <c r="G31" i="4"/>
  <c r="M50" i="2"/>
  <c r="M143" i="2"/>
  <c r="M11" i="4" s="1"/>
  <c r="H162" i="2"/>
  <c r="H30" i="4" s="1"/>
  <c r="G165" i="2"/>
  <c r="L42" i="2"/>
  <c r="L142" i="2"/>
  <c r="L10" i="4" s="1"/>
  <c r="I24" i="4"/>
  <c r="I157" i="2"/>
  <c r="I25" i="4" s="1"/>
  <c r="J141" i="3"/>
  <c r="J62" i="4" s="1"/>
  <c r="J61" i="4"/>
  <c r="I160" i="2"/>
  <c r="H28" i="4"/>
  <c r="H37" i="4"/>
  <c r="H73" i="4" s="1"/>
  <c r="H119" i="3"/>
  <c r="H40" i="4" s="1"/>
  <c r="I49" i="4"/>
  <c r="I43" i="4"/>
  <c r="I125" i="3"/>
  <c r="I46" i="4" s="1"/>
  <c r="J15" i="4"/>
  <c r="J150" i="2"/>
  <c r="J18" i="4" s="1"/>
  <c r="J57" i="4"/>
  <c r="J137" i="3"/>
  <c r="J58" i="4" s="1"/>
  <c r="G143" i="3"/>
  <c r="L141" i="2"/>
  <c r="K21" i="4"/>
  <c r="K147" i="2"/>
  <c r="G37" i="4"/>
  <c r="G73" i="4" s="1"/>
  <c r="G119" i="3"/>
  <c r="G40" i="4" s="1"/>
  <c r="H131" i="3"/>
  <c r="H52" i="4" s="1"/>
  <c r="K9" i="4"/>
  <c r="K144" i="2"/>
  <c r="K12" i="4" s="1"/>
  <c r="J67" i="2"/>
  <c r="L75" i="2"/>
  <c r="N73" i="2"/>
  <c r="M74" i="2"/>
  <c r="M149" i="2" s="1"/>
  <c r="M17" i="4" s="1"/>
  <c r="M32" i="2"/>
  <c r="M33" i="2" s="1"/>
  <c r="N49" i="2"/>
  <c r="O48" i="2"/>
  <c r="M57" i="2"/>
  <c r="M58" i="2" s="1"/>
  <c r="M40" i="2"/>
  <c r="M41" i="2" s="1"/>
  <c r="J124" i="3"/>
  <c r="J45" i="4" s="1"/>
  <c r="J123" i="3"/>
  <c r="J44" i="4" s="1"/>
  <c r="J122" i="3"/>
  <c r="K65" i="2"/>
  <c r="K66" i="2" s="1"/>
  <c r="K148" i="2" s="1"/>
  <c r="K16" i="4" s="1"/>
  <c r="L83" i="2"/>
  <c r="L153" i="2" s="1"/>
  <c r="M82" i="2"/>
  <c r="L89" i="2"/>
  <c r="K90" i="2"/>
  <c r="K154" i="2" s="1"/>
  <c r="K22" i="4" s="1"/>
  <c r="I130" i="2"/>
  <c r="J129" i="2"/>
  <c r="K105" i="2"/>
  <c r="J106" i="2"/>
  <c r="J156" i="2" s="1"/>
  <c r="J24" i="4" s="1"/>
  <c r="K113" i="2"/>
  <c r="J114" i="2"/>
  <c r="J72" i="3"/>
  <c r="J75" i="3" s="1"/>
  <c r="J128" i="3" s="1"/>
  <c r="I86" i="3"/>
  <c r="I89" i="3" s="1"/>
  <c r="I130" i="3" s="1"/>
  <c r="I51" i="4" s="1"/>
  <c r="I79" i="3"/>
  <c r="I82" i="3" s="1"/>
  <c r="I129" i="3" s="1"/>
  <c r="I50" i="4" s="1"/>
  <c r="I29" i="4"/>
  <c r="H135" i="2"/>
  <c r="H3" i="4" s="1"/>
  <c r="H9" i="2"/>
  <c r="J23" i="3"/>
  <c r="K22" i="3"/>
  <c r="J25" i="3"/>
  <c r="J26" i="3"/>
  <c r="H136" i="2"/>
  <c r="H4" i="4" s="1"/>
  <c r="H17" i="2"/>
  <c r="L97" i="2"/>
  <c r="K98" i="2"/>
  <c r="K155" i="2" s="1"/>
  <c r="K23" i="4" s="1"/>
  <c r="H137" i="2"/>
  <c r="H5" i="4" s="1"/>
  <c r="J7" i="2"/>
  <c r="J8" i="2" s="1"/>
  <c r="G138" i="2"/>
  <c r="G6" i="4" s="1"/>
  <c r="J36" i="3"/>
  <c r="H77" i="3"/>
  <c r="I27" i="3"/>
  <c r="I116" i="3" s="1"/>
  <c r="J122" i="2"/>
  <c r="J161" i="2" s="1"/>
  <c r="K121" i="2"/>
  <c r="I16" i="2"/>
  <c r="J15" i="2"/>
  <c r="H29" i="3"/>
  <c r="H91" i="3"/>
  <c r="J23" i="2"/>
  <c r="J24" i="2" s="1"/>
  <c r="J25" i="2" s="1"/>
  <c r="H84" i="3"/>
  <c r="K31" i="3"/>
  <c r="K34" i="3" s="1"/>
  <c r="K117" i="3" s="1"/>
  <c r="K38" i="4" s="1"/>
  <c r="L5" i="3"/>
  <c r="K38" i="3"/>
  <c r="K43" i="3" s="1"/>
  <c r="K98" i="3"/>
  <c r="K101" i="3"/>
  <c r="K104" i="3" s="1"/>
  <c r="K136" i="3" s="1"/>
  <c r="K108" i="3"/>
  <c r="K111" i="3" s="1"/>
  <c r="K140" i="3" s="1"/>
  <c r="J2" i="4"/>
  <c r="I70" i="4"/>
  <c r="I71" i="4" s="1"/>
  <c r="K118" i="3" l="1"/>
  <c r="K39" i="4" s="1"/>
  <c r="K45" i="3"/>
  <c r="G64" i="4"/>
  <c r="G66" i="4" s="1"/>
  <c r="E68" i="4"/>
  <c r="E72" i="4" s="1"/>
  <c r="F68" i="4"/>
  <c r="G33" i="4"/>
  <c r="H163" i="2"/>
  <c r="J157" i="2"/>
  <c r="J25" i="4" s="1"/>
  <c r="N50" i="2"/>
  <c r="N143" i="2"/>
  <c r="N11" i="4" s="1"/>
  <c r="I162" i="2"/>
  <c r="I30" i="4" s="1"/>
  <c r="M42" i="2"/>
  <c r="M142" i="2"/>
  <c r="M10" i="4" s="1"/>
  <c r="I28" i="4"/>
  <c r="H165" i="2"/>
  <c r="H31" i="4"/>
  <c r="K61" i="4"/>
  <c r="K141" i="3"/>
  <c r="K62" i="4" s="1"/>
  <c r="J160" i="2"/>
  <c r="L147" i="2"/>
  <c r="L15" i="4" s="1"/>
  <c r="L21" i="4"/>
  <c r="J43" i="4"/>
  <c r="J125" i="3"/>
  <c r="J46" i="4" s="1"/>
  <c r="K137" i="3"/>
  <c r="K58" i="4" s="1"/>
  <c r="K57" i="4"/>
  <c r="H143" i="3"/>
  <c r="K15" i="4"/>
  <c r="K150" i="2"/>
  <c r="K18" i="4" s="1"/>
  <c r="I131" i="3"/>
  <c r="I52" i="4" s="1"/>
  <c r="I37" i="4"/>
  <c r="I73" i="4" s="1"/>
  <c r="I119" i="3"/>
  <c r="I40" i="4" s="1"/>
  <c r="J49" i="4"/>
  <c r="M34" i="2"/>
  <c r="M141" i="2"/>
  <c r="L9" i="4"/>
  <c r="L144" i="2"/>
  <c r="L12" i="4" s="1"/>
  <c r="K67" i="2"/>
  <c r="M75" i="2"/>
  <c r="O73" i="2"/>
  <c r="N74" i="2"/>
  <c r="N149" i="2" s="1"/>
  <c r="N17" i="4" s="1"/>
  <c r="N32" i="2"/>
  <c r="N33" i="2" s="1"/>
  <c r="O49" i="2"/>
  <c r="P48" i="2"/>
  <c r="N57" i="2"/>
  <c r="N58" i="2" s="1"/>
  <c r="N40" i="2"/>
  <c r="N41" i="2" s="1"/>
  <c r="K123" i="3"/>
  <c r="K44" i="4" s="1"/>
  <c r="K124" i="3"/>
  <c r="K122" i="3"/>
  <c r="K43" i="4" s="1"/>
  <c r="L65" i="2"/>
  <c r="L66" i="2" s="1"/>
  <c r="L148" i="2" s="1"/>
  <c r="L16" i="4" s="1"/>
  <c r="M89" i="2"/>
  <c r="L90" i="2"/>
  <c r="L154" i="2" s="1"/>
  <c r="L22" i="4" s="1"/>
  <c r="N82" i="2"/>
  <c r="M83" i="2"/>
  <c r="M153" i="2" s="1"/>
  <c r="K129" i="2"/>
  <c r="J130" i="2"/>
  <c r="L113" i="2"/>
  <c r="K114" i="2"/>
  <c r="K106" i="2"/>
  <c r="K156" i="2" s="1"/>
  <c r="L105" i="2"/>
  <c r="K36" i="3"/>
  <c r="J79" i="3"/>
  <c r="J82" i="3" s="1"/>
  <c r="J129" i="3" s="1"/>
  <c r="J50" i="4" s="1"/>
  <c r="J86" i="3"/>
  <c r="J89" i="3" s="1"/>
  <c r="J130" i="3" s="1"/>
  <c r="J51" i="4" s="1"/>
  <c r="K72" i="3"/>
  <c r="K75" i="3" s="1"/>
  <c r="K128" i="3" s="1"/>
  <c r="K49" i="4" s="1"/>
  <c r="J29" i="4"/>
  <c r="I137" i="2"/>
  <c r="I5" i="4" s="1"/>
  <c r="J16" i="2"/>
  <c r="K15" i="2"/>
  <c r="I29" i="3"/>
  <c r="I135" i="2"/>
  <c r="I3" i="4" s="1"/>
  <c r="I9" i="2"/>
  <c r="K26" i="3"/>
  <c r="K25" i="3"/>
  <c r="K23" i="3"/>
  <c r="L22" i="3"/>
  <c r="I84" i="3"/>
  <c r="L121" i="2"/>
  <c r="K122" i="2"/>
  <c r="K161" i="2" s="1"/>
  <c r="K23" i="2"/>
  <c r="K24" i="2" s="1"/>
  <c r="K25" i="2" s="1"/>
  <c r="K7" i="2"/>
  <c r="K8" i="2" s="1"/>
  <c r="H138" i="2"/>
  <c r="H6" i="4" s="1"/>
  <c r="I77" i="3"/>
  <c r="J70" i="4"/>
  <c r="J71" i="4" s="1"/>
  <c r="K2" i="4"/>
  <c r="M5" i="3"/>
  <c r="L38" i="3"/>
  <c r="L43" i="3" s="1"/>
  <c r="L31" i="3"/>
  <c r="L34" i="3" s="1"/>
  <c r="L117" i="3" s="1"/>
  <c r="L98" i="3"/>
  <c r="L108" i="3"/>
  <c r="L111" i="3" s="1"/>
  <c r="L140" i="3" s="1"/>
  <c r="L101" i="3"/>
  <c r="L104" i="3" s="1"/>
  <c r="L136" i="3" s="1"/>
  <c r="I136" i="2"/>
  <c r="I4" i="4" s="1"/>
  <c r="I17" i="2"/>
  <c r="M97" i="2"/>
  <c r="L98" i="2"/>
  <c r="L155" i="2" s="1"/>
  <c r="L23" i="4" s="1"/>
  <c r="J27" i="3"/>
  <c r="J116" i="3" s="1"/>
  <c r="I91" i="3"/>
  <c r="L118" i="3" l="1"/>
  <c r="L39" i="4" s="1"/>
  <c r="L45" i="3"/>
  <c r="H64" i="4"/>
  <c r="H66" i="4" s="1"/>
  <c r="G68" i="4"/>
  <c r="G72" i="4" s="1"/>
  <c r="L38" i="4"/>
  <c r="B34" i="8"/>
  <c r="I31" i="4"/>
  <c r="I163" i="2"/>
  <c r="J162" i="2"/>
  <c r="J30" i="4" s="1"/>
  <c r="I165" i="2"/>
  <c r="K24" i="4"/>
  <c r="K157" i="2"/>
  <c r="K25" i="4" s="1"/>
  <c r="N42" i="2"/>
  <c r="N142" i="2"/>
  <c r="N10" i="4" s="1"/>
  <c r="O50" i="2"/>
  <c r="O143" i="2"/>
  <c r="O11" i="4" s="1"/>
  <c r="L141" i="3"/>
  <c r="L62" i="4" s="1"/>
  <c r="L61" i="4"/>
  <c r="K160" i="2"/>
  <c r="J28" i="4"/>
  <c r="L57" i="4"/>
  <c r="L137" i="3"/>
  <c r="L58" i="4" s="1"/>
  <c r="K125" i="3"/>
  <c r="K46" i="4" s="1"/>
  <c r="K45" i="4"/>
  <c r="H33" i="4"/>
  <c r="I143" i="3"/>
  <c r="N34" i="2"/>
  <c r="N141" i="2"/>
  <c r="J131" i="3"/>
  <c r="J52" i="4" s="1"/>
  <c r="J37" i="4"/>
  <c r="J73" i="4" s="1"/>
  <c r="J119" i="3"/>
  <c r="J40" i="4" s="1"/>
  <c r="M9" i="4"/>
  <c r="M144" i="2"/>
  <c r="M12" i="4" s="1"/>
  <c r="M21" i="4"/>
  <c r="M59" i="2"/>
  <c r="M147" i="2"/>
  <c r="L150" i="2"/>
  <c r="L18" i="4" s="1"/>
  <c r="L67" i="2"/>
  <c r="N75" i="2"/>
  <c r="P73" i="2"/>
  <c r="O74" i="2"/>
  <c r="O149" i="2" s="1"/>
  <c r="O17" i="4" s="1"/>
  <c r="O32" i="2"/>
  <c r="O33" i="2" s="1"/>
  <c r="Q48" i="2"/>
  <c r="P49" i="2"/>
  <c r="O57" i="2"/>
  <c r="O40" i="2"/>
  <c r="O41" i="2" s="1"/>
  <c r="L123" i="3"/>
  <c r="L44" i="4" s="1"/>
  <c r="L122" i="3"/>
  <c r="L124" i="3"/>
  <c r="L45" i="4" s="1"/>
  <c r="M65" i="2"/>
  <c r="M66" i="2" s="1"/>
  <c r="M148" i="2" s="1"/>
  <c r="M16" i="4" s="1"/>
  <c r="O82" i="2"/>
  <c r="N83" i="2"/>
  <c r="N153" i="2" s="1"/>
  <c r="N89" i="2"/>
  <c r="M90" i="2"/>
  <c r="M154" i="2" s="1"/>
  <c r="M22" i="4" s="1"/>
  <c r="K130" i="2"/>
  <c r="L129" i="2"/>
  <c r="L106" i="2"/>
  <c r="L156" i="2" s="1"/>
  <c r="L24" i="4" s="1"/>
  <c r="M105" i="2"/>
  <c r="M113" i="2"/>
  <c r="L114" i="2"/>
  <c r="L36" i="3"/>
  <c r="F72" i="4"/>
  <c r="K79" i="3"/>
  <c r="K82" i="3" s="1"/>
  <c r="K129" i="3" s="1"/>
  <c r="K50" i="4" s="1"/>
  <c r="K86" i="3"/>
  <c r="K89" i="3" s="1"/>
  <c r="K130" i="3" s="1"/>
  <c r="L72" i="3"/>
  <c r="L75" i="3" s="1"/>
  <c r="L128" i="3" s="1"/>
  <c r="L25" i="3"/>
  <c r="L23" i="3"/>
  <c r="L26" i="3"/>
  <c r="M22" i="3"/>
  <c r="M98" i="2"/>
  <c r="M155" i="2" s="1"/>
  <c r="M23" i="4" s="1"/>
  <c r="N97" i="2"/>
  <c r="M31" i="3"/>
  <c r="M34" i="3" s="1"/>
  <c r="M38" i="3"/>
  <c r="M43" i="3" s="1"/>
  <c r="N5" i="3"/>
  <c r="M98" i="3"/>
  <c r="M108" i="3"/>
  <c r="M111" i="3" s="1"/>
  <c r="M140" i="3" s="1"/>
  <c r="M101" i="3"/>
  <c r="M104" i="3" s="1"/>
  <c r="M136" i="3" s="1"/>
  <c r="L23" i="2"/>
  <c r="L24" i="2" s="1"/>
  <c r="L25" i="2" s="1"/>
  <c r="K29" i="4"/>
  <c r="K27" i="3"/>
  <c r="K116" i="3" s="1"/>
  <c r="I138" i="2"/>
  <c r="I6" i="4" s="1"/>
  <c r="K16" i="2"/>
  <c r="L15" i="2"/>
  <c r="J91" i="3"/>
  <c r="J135" i="2"/>
  <c r="J3" i="4" s="1"/>
  <c r="J9" i="2"/>
  <c r="K70" i="4"/>
  <c r="K71" i="4" s="1"/>
  <c r="L2" i="4"/>
  <c r="J137" i="2"/>
  <c r="J5" i="4" s="1"/>
  <c r="J77" i="3"/>
  <c r="J29" i="3"/>
  <c r="L7" i="2"/>
  <c r="L8" i="2" s="1"/>
  <c r="L122" i="2"/>
  <c r="L161" i="2" s="1"/>
  <c r="M121" i="2"/>
  <c r="J136" i="2"/>
  <c r="J4" i="4" s="1"/>
  <c r="J17" i="2"/>
  <c r="J84" i="3"/>
  <c r="M118" i="3" l="1"/>
  <c r="M39" i="4" s="1"/>
  <c r="M45" i="3"/>
  <c r="I64" i="4"/>
  <c r="I66" i="4" s="1"/>
  <c r="M117" i="3"/>
  <c r="M38" i="4" s="1"/>
  <c r="M36" i="3"/>
  <c r="H68" i="4"/>
  <c r="H72" i="4" s="1"/>
  <c r="I33" i="4"/>
  <c r="J165" i="2"/>
  <c r="J31" i="4"/>
  <c r="K162" i="2"/>
  <c r="K30" i="4" s="1"/>
  <c r="O42" i="2"/>
  <c r="O142" i="2"/>
  <c r="O10" i="4" s="1"/>
  <c r="J163" i="2"/>
  <c r="P50" i="2"/>
  <c r="P143" i="2"/>
  <c r="P11" i="4" s="1"/>
  <c r="L157" i="2"/>
  <c r="L25" i="4" s="1"/>
  <c r="M61" i="4"/>
  <c r="M141" i="3"/>
  <c r="M62" i="4" s="1"/>
  <c r="L160" i="2"/>
  <c r="K28" i="4"/>
  <c r="M15" i="4"/>
  <c r="M150" i="2"/>
  <c r="M18" i="4" s="1"/>
  <c r="M57" i="4"/>
  <c r="M137" i="3"/>
  <c r="M58" i="4" s="1"/>
  <c r="L43" i="4"/>
  <c r="L125" i="3"/>
  <c r="L46" i="4" s="1"/>
  <c r="N9" i="4"/>
  <c r="N144" i="2"/>
  <c r="N12" i="4" s="1"/>
  <c r="K37" i="4"/>
  <c r="K73" i="4" s="1"/>
  <c r="K119" i="3"/>
  <c r="K40" i="4" s="1"/>
  <c r="L49" i="4"/>
  <c r="O34" i="2"/>
  <c r="O141" i="2"/>
  <c r="J143" i="3"/>
  <c r="K131" i="3"/>
  <c r="K52" i="4" s="1"/>
  <c r="K51" i="4"/>
  <c r="N21" i="4"/>
  <c r="N59" i="2"/>
  <c r="N147" i="2"/>
  <c r="M67" i="2"/>
  <c r="O75" i="2"/>
  <c r="P32" i="2"/>
  <c r="P33" i="2" s="1"/>
  <c r="Q73" i="2"/>
  <c r="P74" i="2"/>
  <c r="P149" i="2" s="1"/>
  <c r="P17" i="4" s="1"/>
  <c r="Q49" i="2"/>
  <c r="R48" i="2"/>
  <c r="O58" i="2"/>
  <c r="P57" i="2"/>
  <c r="P40" i="2"/>
  <c r="P41" i="2" s="1"/>
  <c r="M123" i="3"/>
  <c r="M44" i="4" s="1"/>
  <c r="M122" i="3"/>
  <c r="M124" i="3"/>
  <c r="M45" i="4" s="1"/>
  <c r="N65" i="2"/>
  <c r="N66" i="2" s="1"/>
  <c r="N148" i="2" s="1"/>
  <c r="N16" i="4" s="1"/>
  <c r="O89" i="2"/>
  <c r="N90" i="2"/>
  <c r="N154" i="2" s="1"/>
  <c r="N22" i="4" s="1"/>
  <c r="P82" i="2"/>
  <c r="O83" i="2"/>
  <c r="O153" i="2" s="1"/>
  <c r="M129" i="2"/>
  <c r="L130" i="2"/>
  <c r="N105" i="2"/>
  <c r="M106" i="2"/>
  <c r="M156" i="2" s="1"/>
  <c r="M24" i="4" s="1"/>
  <c r="M114" i="2"/>
  <c r="N113" i="2"/>
  <c r="M122" i="2"/>
  <c r="M161" i="2" s="1"/>
  <c r="N121" i="2"/>
  <c r="L16" i="2"/>
  <c r="M15" i="2"/>
  <c r="N98" i="2"/>
  <c r="N155" i="2" s="1"/>
  <c r="N23" i="4" s="1"/>
  <c r="O97" i="2"/>
  <c r="L86" i="3"/>
  <c r="L89" i="3" s="1"/>
  <c r="L130" i="3" s="1"/>
  <c r="L51" i="4" s="1"/>
  <c r="M72" i="3"/>
  <c r="M75" i="3" s="1"/>
  <c r="M128" i="3" s="1"/>
  <c r="L79" i="3"/>
  <c r="L82" i="3" s="1"/>
  <c r="L129" i="3" s="1"/>
  <c r="L50" i="4" s="1"/>
  <c r="M7" i="2"/>
  <c r="M8" i="2" s="1"/>
  <c r="K77" i="3"/>
  <c r="L70" i="4"/>
  <c r="L71" i="4" s="1"/>
  <c r="M2" i="4"/>
  <c r="K29" i="3"/>
  <c r="M23" i="2"/>
  <c r="M24" i="2" s="1"/>
  <c r="M25" i="2" s="1"/>
  <c r="K91" i="3"/>
  <c r="K135" i="2"/>
  <c r="K3" i="4" s="1"/>
  <c r="K9" i="2"/>
  <c r="J138" i="2"/>
  <c r="J6" i="4" s="1"/>
  <c r="L29" i="4"/>
  <c r="K136" i="2"/>
  <c r="K4" i="4" s="1"/>
  <c r="K17" i="2"/>
  <c r="K137" i="2"/>
  <c r="K5" i="4" s="1"/>
  <c r="L27" i="3"/>
  <c r="L116" i="3" s="1"/>
  <c r="N31" i="3"/>
  <c r="N34" i="3" s="1"/>
  <c r="O5" i="3"/>
  <c r="N38" i="3"/>
  <c r="N43" i="3" s="1"/>
  <c r="N101" i="3"/>
  <c r="N104" i="3" s="1"/>
  <c r="N136" i="3" s="1"/>
  <c r="N108" i="3"/>
  <c r="N111" i="3" s="1"/>
  <c r="N140" i="3" s="1"/>
  <c r="N98" i="3"/>
  <c r="M25" i="3"/>
  <c r="N22" i="3"/>
  <c r="M26" i="3"/>
  <c r="M23" i="3"/>
  <c r="K84" i="3"/>
  <c r="N118" i="3" l="1"/>
  <c r="N39" i="4" s="1"/>
  <c r="N45" i="3"/>
  <c r="J64" i="4"/>
  <c r="J66" i="4" s="1"/>
  <c r="N117" i="3"/>
  <c r="N38" i="4" s="1"/>
  <c r="Q32" i="2"/>
  <c r="Q33" i="2" s="1"/>
  <c r="Q34" i="2" s="1"/>
  <c r="K163" i="2"/>
  <c r="K31" i="4"/>
  <c r="Q50" i="2"/>
  <c r="Q143" i="2"/>
  <c r="Q11" i="4" s="1"/>
  <c r="M157" i="2"/>
  <c r="M25" i="4" s="1"/>
  <c r="P42" i="2"/>
  <c r="P142" i="2"/>
  <c r="P10" i="4" s="1"/>
  <c r="K165" i="2"/>
  <c r="L162" i="2"/>
  <c r="L30" i="4" s="1"/>
  <c r="M160" i="2"/>
  <c r="N61" i="4"/>
  <c r="N141" i="3"/>
  <c r="N62" i="4" s="1"/>
  <c r="L28" i="4"/>
  <c r="O59" i="2"/>
  <c r="O147" i="2"/>
  <c r="K143" i="3"/>
  <c r="P34" i="2"/>
  <c r="P141" i="2"/>
  <c r="J33" i="4"/>
  <c r="N15" i="4"/>
  <c r="N150" i="2"/>
  <c r="N18" i="4" s="1"/>
  <c r="O9" i="4"/>
  <c r="O144" i="2"/>
  <c r="O12" i="4" s="1"/>
  <c r="N57" i="4"/>
  <c r="N137" i="3"/>
  <c r="N58" i="4" s="1"/>
  <c r="M43" i="4"/>
  <c r="M125" i="3"/>
  <c r="M46" i="4" s="1"/>
  <c r="L131" i="3"/>
  <c r="L52" i="4" s="1"/>
  <c r="L37" i="4"/>
  <c r="L73" i="4" s="1"/>
  <c r="L119" i="3"/>
  <c r="L40" i="4" s="1"/>
  <c r="M49" i="4"/>
  <c r="O21" i="4"/>
  <c r="I68" i="4"/>
  <c r="I72" i="4" s="1"/>
  <c r="N67" i="2"/>
  <c r="P75" i="2"/>
  <c r="Q74" i="2"/>
  <c r="Q149" i="2" s="1"/>
  <c r="Q17" i="4" s="1"/>
  <c r="R73" i="2"/>
  <c r="R49" i="2"/>
  <c r="S48" i="2"/>
  <c r="Q57" i="2"/>
  <c r="P58" i="2"/>
  <c r="Q40" i="2"/>
  <c r="Q41" i="2" s="1"/>
  <c r="R32" i="2"/>
  <c r="R33" i="2" s="1"/>
  <c r="N122" i="3"/>
  <c r="N124" i="3"/>
  <c r="N45" i="4" s="1"/>
  <c r="N123" i="3"/>
  <c r="N44" i="4" s="1"/>
  <c r="O65" i="2"/>
  <c r="O66" i="2" s="1"/>
  <c r="O148" i="2" s="1"/>
  <c r="O16" i="4" s="1"/>
  <c r="P83" i="2"/>
  <c r="P153" i="2" s="1"/>
  <c r="Q82" i="2"/>
  <c r="P89" i="2"/>
  <c r="O90" i="2"/>
  <c r="O154" i="2" s="1"/>
  <c r="O22" i="4" s="1"/>
  <c r="N129" i="2"/>
  <c r="M130" i="2"/>
  <c r="O113" i="2"/>
  <c r="N114" i="2"/>
  <c r="O105" i="2"/>
  <c r="N106" i="2"/>
  <c r="N156" i="2" s="1"/>
  <c r="N24" i="4" s="1"/>
  <c r="M27" i="3"/>
  <c r="M116" i="3" s="1"/>
  <c r="O31" i="3"/>
  <c r="P5" i="3"/>
  <c r="O38" i="3"/>
  <c r="O43" i="3" s="1"/>
  <c r="O98" i="3"/>
  <c r="O101" i="3"/>
  <c r="O104" i="3" s="1"/>
  <c r="O136" i="3" s="1"/>
  <c r="O108" i="3"/>
  <c r="O111" i="3" s="1"/>
  <c r="O140" i="3" s="1"/>
  <c r="L84" i="3"/>
  <c r="N36" i="3"/>
  <c r="K138" i="2"/>
  <c r="K6" i="4" s="1"/>
  <c r="N72" i="3"/>
  <c r="M79" i="3"/>
  <c r="M82" i="3" s="1"/>
  <c r="M129" i="3" s="1"/>
  <c r="M50" i="4" s="1"/>
  <c r="M86" i="3"/>
  <c r="M89" i="3" s="1"/>
  <c r="M130" i="3" s="1"/>
  <c r="M51" i="4" s="1"/>
  <c r="O121" i="2"/>
  <c r="N122" i="2"/>
  <c r="N161" i="2" s="1"/>
  <c r="L29" i="3"/>
  <c r="L137" i="2"/>
  <c r="L5" i="4" s="1"/>
  <c r="L135" i="2"/>
  <c r="L3" i="4" s="1"/>
  <c r="L9" i="2"/>
  <c r="L77" i="3"/>
  <c r="L136" i="2"/>
  <c r="L4" i="4" s="1"/>
  <c r="L17" i="2"/>
  <c r="M70" i="4"/>
  <c r="M71" i="4" s="1"/>
  <c r="N2" i="4"/>
  <c r="N23" i="3"/>
  <c r="O22" i="3"/>
  <c r="N26" i="3"/>
  <c r="N25" i="3"/>
  <c r="N23" i="2"/>
  <c r="N24" i="2" s="1"/>
  <c r="N25" i="2" s="1"/>
  <c r="N7" i="2"/>
  <c r="N8" i="2" s="1"/>
  <c r="L91" i="3"/>
  <c r="O98" i="2"/>
  <c r="O155" i="2" s="1"/>
  <c r="O23" i="4" s="1"/>
  <c r="P97" i="2"/>
  <c r="M16" i="2"/>
  <c r="N15" i="2"/>
  <c r="M29" i="4"/>
  <c r="O118" i="3" l="1"/>
  <c r="O39" i="4" s="1"/>
  <c r="O45" i="3"/>
  <c r="K64" i="4"/>
  <c r="O34" i="3"/>
  <c r="O117" i="3" s="1"/>
  <c r="O38" i="4" s="1"/>
  <c r="K33" i="4"/>
  <c r="Q141" i="2"/>
  <c r="Q9" i="4" s="1"/>
  <c r="L31" i="4"/>
  <c r="M131" i="3"/>
  <c r="M52" i="4" s="1"/>
  <c r="L165" i="2"/>
  <c r="L163" i="2"/>
  <c r="M162" i="2"/>
  <c r="M30" i="4" s="1"/>
  <c r="N157" i="2"/>
  <c r="N25" i="4" s="1"/>
  <c r="Q42" i="2"/>
  <c r="Q142" i="2"/>
  <c r="Q10" i="4" s="1"/>
  <c r="R50" i="2"/>
  <c r="R143" i="2"/>
  <c r="R11" i="4" s="1"/>
  <c r="N160" i="2"/>
  <c r="M28" i="4"/>
  <c r="O61" i="4"/>
  <c r="O141" i="3"/>
  <c r="O62" i="4" s="1"/>
  <c r="R34" i="2"/>
  <c r="R141" i="2"/>
  <c r="O57" i="4"/>
  <c r="O137" i="3"/>
  <c r="O58" i="4" s="1"/>
  <c r="O15" i="4"/>
  <c r="O150" i="2"/>
  <c r="O18" i="4" s="1"/>
  <c r="P21" i="4"/>
  <c r="L143" i="3"/>
  <c r="M37" i="4"/>
  <c r="M73" i="4" s="1"/>
  <c r="M119" i="3"/>
  <c r="M40" i="4" s="1"/>
  <c r="N43" i="4"/>
  <c r="N125" i="3"/>
  <c r="N46" i="4" s="1"/>
  <c r="P59" i="2"/>
  <c r="P147" i="2"/>
  <c r="P9" i="4"/>
  <c r="P144" i="2"/>
  <c r="P12" i="4" s="1"/>
  <c r="J68" i="4"/>
  <c r="J72" i="4" s="1"/>
  <c r="O67" i="2"/>
  <c r="Q75" i="2"/>
  <c r="S73" i="2"/>
  <c r="R74" i="2"/>
  <c r="R149" i="2" s="1"/>
  <c r="R17" i="4" s="1"/>
  <c r="S49" i="2"/>
  <c r="T48" i="2"/>
  <c r="R57" i="2"/>
  <c r="Q58" i="2"/>
  <c r="R40" i="2"/>
  <c r="R41" i="2" s="1"/>
  <c r="S32" i="2"/>
  <c r="S33" i="2" s="1"/>
  <c r="K66" i="4"/>
  <c r="O122" i="3"/>
  <c r="O124" i="3"/>
  <c r="O45" i="4" s="1"/>
  <c r="O123" i="3"/>
  <c r="O44" i="4" s="1"/>
  <c r="P65" i="2"/>
  <c r="P66" i="2" s="1"/>
  <c r="P148" i="2" s="1"/>
  <c r="P16" i="4" s="1"/>
  <c r="Q89" i="2"/>
  <c r="P90" i="2"/>
  <c r="P154" i="2" s="1"/>
  <c r="P22" i="4" s="1"/>
  <c r="R82" i="2"/>
  <c r="Q83" i="2"/>
  <c r="Q153" i="2" s="1"/>
  <c r="O129" i="2"/>
  <c r="N130" i="2"/>
  <c r="O106" i="2"/>
  <c r="O156" i="2" s="1"/>
  <c r="O24" i="4" s="1"/>
  <c r="P105" i="2"/>
  <c r="O114" i="2"/>
  <c r="P113" i="2"/>
  <c r="O23" i="2"/>
  <c r="O24" i="2" s="1"/>
  <c r="O25" i="2" s="1"/>
  <c r="M77" i="3"/>
  <c r="N16" i="2"/>
  <c r="O15" i="2"/>
  <c r="O26" i="3"/>
  <c r="O25" i="3"/>
  <c r="P22" i="3"/>
  <c r="O23" i="3"/>
  <c r="O2" i="4"/>
  <c r="N70" i="4"/>
  <c r="N71" i="4" s="1"/>
  <c r="M136" i="2"/>
  <c r="M4" i="4" s="1"/>
  <c r="M17" i="2"/>
  <c r="N27" i="3"/>
  <c r="N116" i="3" s="1"/>
  <c r="M84" i="3"/>
  <c r="M29" i="3"/>
  <c r="M135" i="2"/>
  <c r="M3" i="4" s="1"/>
  <c r="M9" i="2"/>
  <c r="L138" i="2"/>
  <c r="O122" i="2"/>
  <c r="O161" i="2" s="1"/>
  <c r="P121" i="2"/>
  <c r="P38" i="3"/>
  <c r="P43" i="3" s="1"/>
  <c r="P31" i="3"/>
  <c r="P34" i="3" s="1"/>
  <c r="P117" i="3" s="1"/>
  <c r="P38" i="4" s="1"/>
  <c r="Q5" i="3"/>
  <c r="P108" i="3"/>
  <c r="P111" i="3" s="1"/>
  <c r="P140" i="3" s="1"/>
  <c r="P101" i="3"/>
  <c r="P104" i="3" s="1"/>
  <c r="P136" i="3" s="1"/>
  <c r="P98" i="3"/>
  <c r="M137" i="2"/>
  <c r="M5" i="4" s="1"/>
  <c r="M91" i="3"/>
  <c r="O36" i="3"/>
  <c r="Q97" i="2"/>
  <c r="P98" i="2"/>
  <c r="P155" i="2" s="1"/>
  <c r="P23" i="4" s="1"/>
  <c r="O7" i="2"/>
  <c r="O8" i="2" s="1"/>
  <c r="N29" i="4"/>
  <c r="N79" i="3"/>
  <c r="N82" i="3" s="1"/>
  <c r="N129" i="3" s="1"/>
  <c r="N50" i="4" s="1"/>
  <c r="N86" i="3"/>
  <c r="N89" i="3" s="1"/>
  <c r="N130" i="3" s="1"/>
  <c r="N51" i="4" s="1"/>
  <c r="O72" i="3"/>
  <c r="N75" i="3"/>
  <c r="N128" i="3" s="1"/>
  <c r="P118" i="3" l="1"/>
  <c r="P39" i="4" s="1"/>
  <c r="P45" i="3"/>
  <c r="L64" i="4"/>
  <c r="L66" i="4" s="1"/>
  <c r="L6" i="4"/>
  <c r="L33" i="4" s="1"/>
  <c r="A34" i="8"/>
  <c r="C34" i="8" s="1"/>
  <c r="Q144" i="2"/>
  <c r="Q12" i="4" s="1"/>
  <c r="M31" i="4"/>
  <c r="M165" i="2"/>
  <c r="M163" i="2"/>
  <c r="N162" i="2"/>
  <c r="N30" i="4" s="1"/>
  <c r="R42" i="2"/>
  <c r="R142" i="2"/>
  <c r="R10" i="4" s="1"/>
  <c r="S50" i="2"/>
  <c r="S143" i="2"/>
  <c r="S11" i="4" s="1"/>
  <c r="O157" i="2"/>
  <c r="O25" i="4" s="1"/>
  <c r="N28" i="4"/>
  <c r="O160" i="2"/>
  <c r="P141" i="3"/>
  <c r="P62" i="4" s="1"/>
  <c r="P61" i="4"/>
  <c r="N37" i="4"/>
  <c r="N119" i="3"/>
  <c r="N40" i="4" s="1"/>
  <c r="Q21" i="4"/>
  <c r="N49" i="4"/>
  <c r="N131" i="3"/>
  <c r="N52" i="4" s="1"/>
  <c r="O43" i="4"/>
  <c r="O125" i="3"/>
  <c r="O46" i="4" s="1"/>
  <c r="M143" i="3"/>
  <c r="S34" i="2"/>
  <c r="S141" i="2"/>
  <c r="R9" i="4"/>
  <c r="P57" i="4"/>
  <c r="P137" i="3"/>
  <c r="P58" i="4" s="1"/>
  <c r="Q59" i="2"/>
  <c r="Q147" i="2"/>
  <c r="P15" i="4"/>
  <c r="P150" i="2"/>
  <c r="P18" i="4" s="1"/>
  <c r="K68" i="4"/>
  <c r="K72" i="4" s="1"/>
  <c r="P67" i="2"/>
  <c r="R75" i="2"/>
  <c r="S74" i="2"/>
  <c r="S149" i="2" s="1"/>
  <c r="S17" i="4" s="1"/>
  <c r="T73" i="2"/>
  <c r="T49" i="2"/>
  <c r="U48" i="2"/>
  <c r="R58" i="2"/>
  <c r="S57" i="2"/>
  <c r="S40" i="2"/>
  <c r="S41" i="2" s="1"/>
  <c r="T32" i="2"/>
  <c r="T33" i="2" s="1"/>
  <c r="P124" i="3"/>
  <c r="P45" i="4" s="1"/>
  <c r="P122" i="3"/>
  <c r="P123" i="3"/>
  <c r="P44" i="4" s="1"/>
  <c r="Q65" i="2"/>
  <c r="Q66" i="2" s="1"/>
  <c r="Q148" i="2" s="1"/>
  <c r="Q16" i="4" s="1"/>
  <c r="S82" i="2"/>
  <c r="R83" i="2"/>
  <c r="R153" i="2" s="1"/>
  <c r="R89" i="2"/>
  <c r="Q90" i="2"/>
  <c r="Q154" i="2" s="1"/>
  <c r="Q22" i="4" s="1"/>
  <c r="P129" i="2"/>
  <c r="O130" i="2"/>
  <c r="Q105" i="2"/>
  <c r="P106" i="2"/>
  <c r="P156" i="2" s="1"/>
  <c r="P24" i="4" s="1"/>
  <c r="Q113" i="2"/>
  <c r="P114" i="2"/>
  <c r="Q98" i="2"/>
  <c r="Q155" i="2" s="1"/>
  <c r="Q23" i="4" s="1"/>
  <c r="R97" i="2"/>
  <c r="O75" i="3"/>
  <c r="O128" i="3" s="1"/>
  <c r="O86" i="3"/>
  <c r="O89" i="3" s="1"/>
  <c r="O130" i="3" s="1"/>
  <c r="O51" i="4" s="1"/>
  <c r="P72" i="3"/>
  <c r="O79" i="3"/>
  <c r="O82" i="3" s="1"/>
  <c r="O129" i="3" s="1"/>
  <c r="O50" i="4" s="1"/>
  <c r="O29" i="4"/>
  <c r="P2" i="4"/>
  <c r="O70" i="4"/>
  <c r="O71" i="4" s="1"/>
  <c r="N91" i="3"/>
  <c r="N135" i="2"/>
  <c r="N3" i="4" s="1"/>
  <c r="N9" i="2"/>
  <c r="O27" i="3"/>
  <c r="O116" i="3" s="1"/>
  <c r="P15" i="2"/>
  <c r="O16" i="2"/>
  <c r="P23" i="2"/>
  <c r="P24" i="2" s="1"/>
  <c r="P25" i="2" s="1"/>
  <c r="N77" i="3"/>
  <c r="P36" i="3"/>
  <c r="Q121" i="2"/>
  <c r="P122" i="2"/>
  <c r="P161" i="2" s="1"/>
  <c r="P7" i="2"/>
  <c r="P8" i="2" s="1"/>
  <c r="N84" i="3"/>
  <c r="R5" i="3"/>
  <c r="Q38" i="3"/>
  <c r="Q43" i="3" s="1"/>
  <c r="Q31" i="3"/>
  <c r="Q34" i="3" s="1"/>
  <c r="Q117" i="3" s="1"/>
  <c r="Q38" i="4" s="1"/>
  <c r="Q98" i="3"/>
  <c r="Q108" i="3"/>
  <c r="Q111" i="3" s="1"/>
  <c r="Q140" i="3" s="1"/>
  <c r="Q101" i="3"/>
  <c r="Q104" i="3" s="1"/>
  <c r="Q136" i="3" s="1"/>
  <c r="M138" i="2"/>
  <c r="M6" i="4" s="1"/>
  <c r="N29" i="3"/>
  <c r="P25" i="3"/>
  <c r="P23" i="3"/>
  <c r="Q22" i="3"/>
  <c r="P26" i="3"/>
  <c r="N136" i="2"/>
  <c r="N4" i="4" s="1"/>
  <c r="N17" i="2"/>
  <c r="N137" i="2"/>
  <c r="N5" i="4" s="1"/>
  <c r="Q118" i="3" l="1"/>
  <c r="Q39" i="4" s="1"/>
  <c r="Q45" i="3"/>
  <c r="M64" i="4"/>
  <c r="M66" i="4" s="1"/>
  <c r="M33" i="4"/>
  <c r="R144" i="2"/>
  <c r="R12" i="4" s="1"/>
  <c r="N31" i="4"/>
  <c r="N165" i="2"/>
  <c r="N163" i="2"/>
  <c r="O162" i="2"/>
  <c r="O163" i="2" s="1"/>
  <c r="O28" i="4"/>
  <c r="P157" i="2"/>
  <c r="P25" i="4" s="1"/>
  <c r="S42" i="2"/>
  <c r="S142" i="2"/>
  <c r="S10" i="4" s="1"/>
  <c r="T50" i="2"/>
  <c r="T143" i="2"/>
  <c r="T11" i="4" s="1"/>
  <c r="Q61" i="4"/>
  <c r="Q141" i="3"/>
  <c r="Q62" i="4" s="1"/>
  <c r="P160" i="2"/>
  <c r="Q57" i="4"/>
  <c r="Q137" i="3"/>
  <c r="Q58" i="4" s="1"/>
  <c r="R59" i="2"/>
  <c r="R147" i="2"/>
  <c r="S9" i="4"/>
  <c r="O37" i="4"/>
  <c r="O119" i="3"/>
  <c r="O40" i="4" s="1"/>
  <c r="N143" i="3"/>
  <c r="T34" i="2"/>
  <c r="T141" i="2"/>
  <c r="P43" i="4"/>
  <c r="P125" i="3"/>
  <c r="P46" i="4" s="1"/>
  <c r="O49" i="4"/>
  <c r="O131" i="3"/>
  <c r="O52" i="4" s="1"/>
  <c r="R21" i="4"/>
  <c r="Q15" i="4"/>
  <c r="Q150" i="2"/>
  <c r="Q18" i="4" s="1"/>
  <c r="N73" i="4"/>
  <c r="L68" i="4"/>
  <c r="L72" i="4" s="1"/>
  <c r="Q67" i="2"/>
  <c r="S75" i="2"/>
  <c r="T74" i="2"/>
  <c r="T149" i="2" s="1"/>
  <c r="T17" i="4" s="1"/>
  <c r="U73" i="2"/>
  <c r="U49" i="2"/>
  <c r="V48" i="2"/>
  <c r="S58" i="2"/>
  <c r="T57" i="2"/>
  <c r="T40" i="2"/>
  <c r="T41" i="2" s="1"/>
  <c r="U32" i="2"/>
  <c r="U33" i="2" s="1"/>
  <c r="Q124" i="3"/>
  <c r="Q45" i="4" s="1"/>
  <c r="Q123" i="3"/>
  <c r="Q44" i="4" s="1"/>
  <c r="Q122" i="3"/>
  <c r="R65" i="2"/>
  <c r="R66" i="2" s="1"/>
  <c r="R148" i="2" s="1"/>
  <c r="R16" i="4" s="1"/>
  <c r="S89" i="2"/>
  <c r="R90" i="2"/>
  <c r="R154" i="2" s="1"/>
  <c r="R22" i="4" s="1"/>
  <c r="S83" i="2"/>
  <c r="S153" i="2" s="1"/>
  <c r="T82" i="2"/>
  <c r="P130" i="2"/>
  <c r="Q129" i="2"/>
  <c r="R113" i="2"/>
  <c r="Q114" i="2"/>
  <c r="Q106" i="2"/>
  <c r="Q156" i="2" s="1"/>
  <c r="Q24" i="4" s="1"/>
  <c r="R105" i="2"/>
  <c r="P86" i="3"/>
  <c r="P89" i="3" s="1"/>
  <c r="P130" i="3" s="1"/>
  <c r="P51" i="4" s="1"/>
  <c r="Q72" i="3"/>
  <c r="P79" i="3"/>
  <c r="P82" i="3" s="1"/>
  <c r="P129" i="3" s="1"/>
  <c r="P50" i="4" s="1"/>
  <c r="P75" i="3"/>
  <c r="P128" i="3" s="1"/>
  <c r="R31" i="3"/>
  <c r="R34" i="3" s="1"/>
  <c r="R117" i="3" s="1"/>
  <c r="R38" i="4" s="1"/>
  <c r="S5" i="3"/>
  <c r="R38" i="3"/>
  <c r="R43" i="3" s="1"/>
  <c r="R108" i="3"/>
  <c r="R111" i="3" s="1"/>
  <c r="R140" i="3" s="1"/>
  <c r="R98" i="3"/>
  <c r="R101" i="3"/>
  <c r="R104" i="3" s="1"/>
  <c r="R136" i="3" s="1"/>
  <c r="N138" i="2"/>
  <c r="N6" i="4" s="1"/>
  <c r="O91" i="3"/>
  <c r="P27" i="3"/>
  <c r="P116" i="3" s="1"/>
  <c r="P29" i="4"/>
  <c r="Q23" i="2"/>
  <c r="Q24" i="2" s="1"/>
  <c r="Q25" i="2" s="1"/>
  <c r="O29" i="3"/>
  <c r="O77" i="3"/>
  <c r="S97" i="2"/>
  <c r="R98" i="2"/>
  <c r="R155" i="2" s="1"/>
  <c r="R23" i="4" s="1"/>
  <c r="Q7" i="2"/>
  <c r="Q8" i="2" s="1"/>
  <c r="O136" i="2"/>
  <c r="O4" i="4" s="1"/>
  <c r="O17" i="2"/>
  <c r="Q2" i="4"/>
  <c r="P70" i="4"/>
  <c r="P71" i="4" s="1"/>
  <c r="Q25" i="3"/>
  <c r="R22" i="3"/>
  <c r="Q23" i="3"/>
  <c r="Q26" i="3"/>
  <c r="O135" i="2"/>
  <c r="O3" i="4" s="1"/>
  <c r="O9" i="2"/>
  <c r="P16" i="2"/>
  <c r="Q15" i="2"/>
  <c r="Q36" i="3"/>
  <c r="R121" i="2"/>
  <c r="Q122" i="2"/>
  <c r="Q161" i="2" s="1"/>
  <c r="O137" i="2"/>
  <c r="O5" i="4" s="1"/>
  <c r="O84" i="3"/>
  <c r="R118" i="3" l="1"/>
  <c r="R39" i="4" s="1"/>
  <c r="R45" i="3"/>
  <c r="S144" i="2"/>
  <c r="S12" i="4" s="1"/>
  <c r="N33" i="4"/>
  <c r="O165" i="2"/>
  <c r="O30" i="4"/>
  <c r="O31" i="4" s="1"/>
  <c r="P162" i="2"/>
  <c r="P30" i="4" s="1"/>
  <c r="T42" i="2"/>
  <c r="T142" i="2"/>
  <c r="T10" i="4" s="1"/>
  <c r="U50" i="2"/>
  <c r="U143" i="2"/>
  <c r="U11" i="4" s="1"/>
  <c r="Q157" i="2"/>
  <c r="Q25" i="4" s="1"/>
  <c r="R61" i="4"/>
  <c r="R141" i="3"/>
  <c r="R62" i="4" s="1"/>
  <c r="Q160" i="2"/>
  <c r="P28" i="4"/>
  <c r="S59" i="2"/>
  <c r="S147" i="2"/>
  <c r="R15" i="4"/>
  <c r="R150" i="2"/>
  <c r="R18" i="4" s="1"/>
  <c r="R57" i="4"/>
  <c r="R137" i="3"/>
  <c r="R58" i="4" s="1"/>
  <c r="U34" i="2"/>
  <c r="U141" i="2"/>
  <c r="T9" i="4"/>
  <c r="O73" i="4"/>
  <c r="Q43" i="4"/>
  <c r="Q125" i="3"/>
  <c r="Q46" i="4" s="1"/>
  <c r="P37" i="4"/>
  <c r="P119" i="3"/>
  <c r="P40" i="4" s="1"/>
  <c r="O143" i="3"/>
  <c r="P49" i="4"/>
  <c r="P131" i="3"/>
  <c r="P52" i="4" s="1"/>
  <c r="S21" i="4"/>
  <c r="M68" i="4"/>
  <c r="M72" i="4" s="1"/>
  <c r="R67" i="2"/>
  <c r="T75" i="2"/>
  <c r="U74" i="2"/>
  <c r="U149" i="2" s="1"/>
  <c r="U17" i="4" s="1"/>
  <c r="V73" i="2"/>
  <c r="W48" i="2"/>
  <c r="V49" i="2"/>
  <c r="T58" i="2"/>
  <c r="U57" i="2"/>
  <c r="U40" i="2"/>
  <c r="U41" i="2" s="1"/>
  <c r="V32" i="2"/>
  <c r="V33" i="2" s="1"/>
  <c r="R124" i="3"/>
  <c r="R45" i="4" s="1"/>
  <c r="R123" i="3"/>
  <c r="R44" i="4" s="1"/>
  <c r="R122" i="3"/>
  <c r="S65" i="2"/>
  <c r="S66" i="2" s="1"/>
  <c r="S148" i="2" s="1"/>
  <c r="S16" i="4" s="1"/>
  <c r="U82" i="2"/>
  <c r="T83" i="2"/>
  <c r="T153" i="2" s="1"/>
  <c r="T89" i="2"/>
  <c r="S90" i="2"/>
  <c r="S154" i="2" s="1"/>
  <c r="S22" i="4" s="1"/>
  <c r="R129" i="2"/>
  <c r="Q130" i="2"/>
  <c r="R106" i="2"/>
  <c r="R156" i="2" s="1"/>
  <c r="R24" i="4" s="1"/>
  <c r="S105" i="2"/>
  <c r="N64" i="4"/>
  <c r="N66" i="4" s="1"/>
  <c r="R114" i="2"/>
  <c r="S113" i="2"/>
  <c r="R23" i="3"/>
  <c r="S22" i="3"/>
  <c r="R25" i="3"/>
  <c r="R26" i="3"/>
  <c r="R23" i="2"/>
  <c r="R24" i="2" s="1"/>
  <c r="R25" i="2" s="1"/>
  <c r="S31" i="3"/>
  <c r="S34" i="3" s="1"/>
  <c r="S117" i="3" s="1"/>
  <c r="S38" i="4" s="1"/>
  <c r="T5" i="3"/>
  <c r="S38" i="3"/>
  <c r="S43" i="3" s="1"/>
  <c r="S108" i="3"/>
  <c r="S111" i="3" s="1"/>
  <c r="S140" i="3" s="1"/>
  <c r="S101" i="3"/>
  <c r="S104" i="3" s="1"/>
  <c r="S136" i="3" s="1"/>
  <c r="S98" i="3"/>
  <c r="R15" i="2"/>
  <c r="Q16" i="2"/>
  <c r="P29" i="3"/>
  <c r="R36" i="3"/>
  <c r="P135" i="2"/>
  <c r="P3" i="4" s="1"/>
  <c r="P9" i="2"/>
  <c r="Q75" i="3"/>
  <c r="Q128" i="3" s="1"/>
  <c r="R72" i="3"/>
  <c r="Q79" i="3"/>
  <c r="Q82" i="3" s="1"/>
  <c r="Q129" i="3" s="1"/>
  <c r="Q50" i="4" s="1"/>
  <c r="Q86" i="3"/>
  <c r="Q89" i="3" s="1"/>
  <c r="Q130" i="3" s="1"/>
  <c r="Q51" i="4" s="1"/>
  <c r="S121" i="2"/>
  <c r="R122" i="2"/>
  <c r="R161" i="2" s="1"/>
  <c r="O138" i="2"/>
  <c r="O6" i="4" s="1"/>
  <c r="P77" i="3"/>
  <c r="R7" i="2"/>
  <c r="R8" i="2" s="1"/>
  <c r="P137" i="2"/>
  <c r="P5" i="4" s="1"/>
  <c r="P84" i="3"/>
  <c r="P136" i="2"/>
  <c r="P4" i="4" s="1"/>
  <c r="P17" i="2"/>
  <c r="Q29" i="4"/>
  <c r="Q27" i="3"/>
  <c r="Q116" i="3" s="1"/>
  <c r="R2" i="4"/>
  <c r="Q70" i="4"/>
  <c r="Q71" i="4" s="1"/>
  <c r="T97" i="2"/>
  <c r="S98" i="2"/>
  <c r="S155" i="2" s="1"/>
  <c r="S23" i="4" s="1"/>
  <c r="P91" i="3"/>
  <c r="S118" i="3" l="1"/>
  <c r="S39" i="4" s="1"/>
  <c r="S45" i="3"/>
  <c r="O33" i="4"/>
  <c r="P163" i="2"/>
  <c r="P31" i="4"/>
  <c r="P73" i="4"/>
  <c r="Q162" i="2"/>
  <c r="Q163" i="2" s="1"/>
  <c r="V50" i="2"/>
  <c r="V143" i="2"/>
  <c r="V11" i="4" s="1"/>
  <c r="T144" i="2"/>
  <c r="T12" i="4" s="1"/>
  <c r="R157" i="2"/>
  <c r="R25" i="4" s="1"/>
  <c r="U42" i="2"/>
  <c r="U142" i="2"/>
  <c r="U10" i="4" s="1"/>
  <c r="P165" i="2"/>
  <c r="R160" i="2"/>
  <c r="Q28" i="4"/>
  <c r="S61" i="4"/>
  <c r="S141" i="3"/>
  <c r="S62" i="4" s="1"/>
  <c r="R43" i="4"/>
  <c r="R125" i="3"/>
  <c r="R46" i="4" s="1"/>
  <c r="V34" i="2"/>
  <c r="V141" i="2"/>
  <c r="Q37" i="4"/>
  <c r="Q119" i="3"/>
  <c r="Q40" i="4" s="1"/>
  <c r="P143" i="3"/>
  <c r="S57" i="4"/>
  <c r="S137" i="3"/>
  <c r="S58" i="4" s="1"/>
  <c r="T21" i="4"/>
  <c r="S15" i="4"/>
  <c r="S150" i="2"/>
  <c r="S18" i="4" s="1"/>
  <c r="T59" i="2"/>
  <c r="T147" i="2"/>
  <c r="Q49" i="4"/>
  <c r="Q131" i="3"/>
  <c r="Q52" i="4" s="1"/>
  <c r="U9" i="4"/>
  <c r="N68" i="4"/>
  <c r="N72" i="4" s="1"/>
  <c r="S67" i="2"/>
  <c r="U75" i="2"/>
  <c r="V74" i="2"/>
  <c r="V149" i="2" s="1"/>
  <c r="V17" i="4" s="1"/>
  <c r="W73" i="2"/>
  <c r="W49" i="2"/>
  <c r="X48" i="2"/>
  <c r="U58" i="2"/>
  <c r="V57" i="2"/>
  <c r="V40" i="2"/>
  <c r="V41" i="2" s="1"/>
  <c r="W32" i="2"/>
  <c r="W33" i="2" s="1"/>
  <c r="S123" i="3"/>
  <c r="S122" i="3"/>
  <c r="S43" i="4" s="1"/>
  <c r="S124" i="3"/>
  <c r="S45" i="4" s="1"/>
  <c r="T65" i="2"/>
  <c r="T66" i="2" s="1"/>
  <c r="T148" i="2" s="1"/>
  <c r="T16" i="4" s="1"/>
  <c r="T90" i="2"/>
  <c r="T154" i="2" s="1"/>
  <c r="T22" i="4" s="1"/>
  <c r="U89" i="2"/>
  <c r="V82" i="2"/>
  <c r="U83" i="2"/>
  <c r="U153" i="2" s="1"/>
  <c r="S129" i="2"/>
  <c r="R130" i="2"/>
  <c r="S114" i="2"/>
  <c r="T113" i="2"/>
  <c r="S106" i="2"/>
  <c r="S156" i="2" s="1"/>
  <c r="S24" i="4" s="1"/>
  <c r="T105" i="2"/>
  <c r="R27" i="3"/>
  <c r="R116" i="3" s="1"/>
  <c r="Q29" i="3"/>
  <c r="Q77" i="3"/>
  <c r="U97" i="2"/>
  <c r="T98" i="2"/>
  <c r="T155" i="2" s="1"/>
  <c r="T23" i="4" s="1"/>
  <c r="Q91" i="3"/>
  <c r="Q136" i="2"/>
  <c r="Q4" i="4" s="1"/>
  <c r="Q17" i="2"/>
  <c r="T31" i="3"/>
  <c r="T34" i="3" s="1"/>
  <c r="T117" i="3" s="1"/>
  <c r="T38" i="4" s="1"/>
  <c r="T38" i="3"/>
  <c r="T43" i="3" s="1"/>
  <c r="T101" i="3"/>
  <c r="T104" i="3" s="1"/>
  <c r="T136" i="3" s="1"/>
  <c r="U5" i="3"/>
  <c r="T108" i="3"/>
  <c r="T111" i="3" s="1"/>
  <c r="T140" i="3" s="1"/>
  <c r="T98" i="3"/>
  <c r="S23" i="2"/>
  <c r="S24" i="2" s="1"/>
  <c r="S25" i="2" s="1"/>
  <c r="Q84" i="3"/>
  <c r="O64" i="4"/>
  <c r="O66" i="4" s="1"/>
  <c r="P138" i="2"/>
  <c r="P6" i="4" s="1"/>
  <c r="S15" i="2"/>
  <c r="R16" i="2"/>
  <c r="S36" i="3"/>
  <c r="Q137" i="2"/>
  <c r="Q5" i="4" s="1"/>
  <c r="Q135" i="2"/>
  <c r="Q3" i="4" s="1"/>
  <c r="Q9" i="2"/>
  <c r="T121" i="2"/>
  <c r="S122" i="2"/>
  <c r="S161" i="2" s="1"/>
  <c r="S26" i="3"/>
  <c r="S25" i="3"/>
  <c r="S23" i="3"/>
  <c r="T22" i="3"/>
  <c r="S2" i="4"/>
  <c r="R70" i="4"/>
  <c r="R71" i="4" s="1"/>
  <c r="S7" i="2"/>
  <c r="S8" i="2" s="1"/>
  <c r="R29" i="4"/>
  <c r="R79" i="3"/>
  <c r="R82" i="3" s="1"/>
  <c r="R129" i="3" s="1"/>
  <c r="R50" i="4" s="1"/>
  <c r="R86" i="3"/>
  <c r="R89" i="3" s="1"/>
  <c r="R130" i="3" s="1"/>
  <c r="R51" i="4" s="1"/>
  <c r="R75" i="3"/>
  <c r="R128" i="3" s="1"/>
  <c r="S72" i="3"/>
  <c r="T118" i="3" l="1"/>
  <c r="T39" i="4" s="1"/>
  <c r="T45" i="3"/>
  <c r="Q143" i="3"/>
  <c r="P33" i="4"/>
  <c r="U144" i="2"/>
  <c r="U12" i="4" s="1"/>
  <c r="Q165" i="2"/>
  <c r="Q73" i="4"/>
  <c r="V42" i="2"/>
  <c r="V142" i="2"/>
  <c r="V10" i="4" s="1"/>
  <c r="W50" i="2"/>
  <c r="W143" i="2"/>
  <c r="W11" i="4" s="1"/>
  <c r="S157" i="2"/>
  <c r="S25" i="4" s="1"/>
  <c r="R162" i="2"/>
  <c r="R30" i="4" s="1"/>
  <c r="Q30" i="4"/>
  <c r="Q31" i="4" s="1"/>
  <c r="T141" i="3"/>
  <c r="T62" i="4" s="1"/>
  <c r="T61" i="4"/>
  <c r="S160" i="2"/>
  <c r="R28" i="4"/>
  <c r="R49" i="4"/>
  <c r="R131" i="3"/>
  <c r="R52" i="4" s="1"/>
  <c r="R37" i="4"/>
  <c r="R119" i="3"/>
  <c r="R40" i="4" s="1"/>
  <c r="U21" i="4"/>
  <c r="S125" i="3"/>
  <c r="S46" i="4" s="1"/>
  <c r="S44" i="4"/>
  <c r="U59" i="2"/>
  <c r="U147" i="2"/>
  <c r="T15" i="4"/>
  <c r="T150" i="2"/>
  <c r="T18" i="4" s="1"/>
  <c r="W34" i="2"/>
  <c r="W141" i="2"/>
  <c r="T57" i="4"/>
  <c r="T137" i="3"/>
  <c r="T58" i="4" s="1"/>
  <c r="V9" i="4"/>
  <c r="O68" i="4"/>
  <c r="O72" i="4" s="1"/>
  <c r="T67" i="2"/>
  <c r="V75" i="2"/>
  <c r="W74" i="2"/>
  <c r="W149" i="2" s="1"/>
  <c r="W17" i="4" s="1"/>
  <c r="X73" i="2"/>
  <c r="X49" i="2"/>
  <c r="Y48" i="2"/>
  <c r="V58" i="2"/>
  <c r="W57" i="2"/>
  <c r="W40" i="2"/>
  <c r="W41" i="2" s="1"/>
  <c r="X32" i="2"/>
  <c r="X33" i="2" s="1"/>
  <c r="R29" i="3"/>
  <c r="S27" i="3"/>
  <c r="T123" i="3"/>
  <c r="T44" i="4" s="1"/>
  <c r="T122" i="3"/>
  <c r="T124" i="3"/>
  <c r="T45" i="4" s="1"/>
  <c r="U65" i="2"/>
  <c r="U66" i="2" s="1"/>
  <c r="U148" i="2" s="1"/>
  <c r="U16" i="4" s="1"/>
  <c r="W82" i="2"/>
  <c r="V83" i="2"/>
  <c r="V153" i="2" s="1"/>
  <c r="V89" i="2"/>
  <c r="U90" i="2"/>
  <c r="U154" i="2" s="1"/>
  <c r="U22" i="4" s="1"/>
  <c r="P64" i="4"/>
  <c r="P66" i="4" s="1"/>
  <c r="S130" i="2"/>
  <c r="T129" i="2"/>
  <c r="U105" i="2"/>
  <c r="T106" i="2"/>
  <c r="T156" i="2" s="1"/>
  <c r="T24" i="4" s="1"/>
  <c r="T114" i="2"/>
  <c r="U113" i="2"/>
  <c r="R91" i="3"/>
  <c r="T2" i="4"/>
  <c r="S70" i="4"/>
  <c r="S71" i="4" s="1"/>
  <c r="U121" i="2"/>
  <c r="T122" i="2"/>
  <c r="T161" i="2" s="1"/>
  <c r="T23" i="2"/>
  <c r="T24" i="2" s="1"/>
  <c r="T25" i="2" s="1"/>
  <c r="R84" i="3"/>
  <c r="R136" i="2"/>
  <c r="R4" i="4" s="1"/>
  <c r="R17" i="2"/>
  <c r="S75" i="3"/>
  <c r="S128" i="3" s="1"/>
  <c r="S86" i="3"/>
  <c r="S89" i="3" s="1"/>
  <c r="S130" i="3" s="1"/>
  <c r="S51" i="4" s="1"/>
  <c r="T72" i="3"/>
  <c r="S79" i="3"/>
  <c r="S82" i="3" s="1"/>
  <c r="S129" i="3" s="1"/>
  <c r="S50" i="4" s="1"/>
  <c r="T15" i="2"/>
  <c r="S16" i="2"/>
  <c r="T7" i="2"/>
  <c r="T8" i="2" s="1"/>
  <c r="Q138" i="2"/>
  <c r="Q6" i="4" s="1"/>
  <c r="U31" i="3"/>
  <c r="U34" i="3" s="1"/>
  <c r="U117" i="3" s="1"/>
  <c r="U38" i="4" s="1"/>
  <c r="U38" i="3"/>
  <c r="U43" i="3" s="1"/>
  <c r="V5" i="3"/>
  <c r="U98" i="3"/>
  <c r="U108" i="3"/>
  <c r="U111" i="3" s="1"/>
  <c r="U140" i="3" s="1"/>
  <c r="U101" i="3"/>
  <c r="U104" i="3" s="1"/>
  <c r="U136" i="3" s="1"/>
  <c r="R135" i="2"/>
  <c r="R3" i="4" s="1"/>
  <c r="R9" i="2"/>
  <c r="R137" i="2"/>
  <c r="R5" i="4" s="1"/>
  <c r="R77" i="3"/>
  <c r="T25" i="3"/>
  <c r="T23" i="3"/>
  <c r="T26" i="3"/>
  <c r="U22" i="3"/>
  <c r="S29" i="4"/>
  <c r="T36" i="3"/>
  <c r="V97" i="2"/>
  <c r="U98" i="2"/>
  <c r="U155" i="2" s="1"/>
  <c r="U23" i="4" s="1"/>
  <c r="U118" i="3" l="1"/>
  <c r="U39" i="4" s="1"/>
  <c r="U45" i="3"/>
  <c r="Q64" i="4"/>
  <c r="Q66" i="4" s="1"/>
  <c r="Q33" i="4"/>
  <c r="V144" i="2"/>
  <c r="V12" i="4" s="1"/>
  <c r="R73" i="4"/>
  <c r="R163" i="2"/>
  <c r="R165" i="2"/>
  <c r="R31" i="4"/>
  <c r="S162" i="2"/>
  <c r="S30" i="4" s="1"/>
  <c r="W42" i="2"/>
  <c r="W142" i="2"/>
  <c r="W10" i="4" s="1"/>
  <c r="X50" i="2"/>
  <c r="X143" i="2"/>
  <c r="X11" i="4" s="1"/>
  <c r="T157" i="2"/>
  <c r="T25" i="4" s="1"/>
  <c r="U141" i="3"/>
  <c r="U62" i="4" s="1"/>
  <c r="U61" i="4"/>
  <c r="T160" i="2"/>
  <c r="S28" i="4"/>
  <c r="U57" i="4"/>
  <c r="U137" i="3"/>
  <c r="U58" i="4" s="1"/>
  <c r="V21" i="4"/>
  <c r="S29" i="3"/>
  <c r="S116" i="3"/>
  <c r="W9" i="4"/>
  <c r="S49" i="4"/>
  <c r="S131" i="3"/>
  <c r="S52" i="4" s="1"/>
  <c r="R143" i="3"/>
  <c r="V59" i="2"/>
  <c r="V147" i="2"/>
  <c r="U15" i="4"/>
  <c r="U150" i="2"/>
  <c r="U18" i="4" s="1"/>
  <c r="T43" i="4"/>
  <c r="T125" i="3"/>
  <c r="T46" i="4" s="1"/>
  <c r="X34" i="2"/>
  <c r="X141" i="2"/>
  <c r="P68" i="4"/>
  <c r="P72" i="4" s="1"/>
  <c r="U67" i="2"/>
  <c r="W75" i="2"/>
  <c r="X74" i="2"/>
  <c r="X149" i="2" s="1"/>
  <c r="X17" i="4" s="1"/>
  <c r="Y73" i="2"/>
  <c r="Y49" i="2"/>
  <c r="Z48" i="2"/>
  <c r="W58" i="2"/>
  <c r="X57" i="2"/>
  <c r="X40" i="2"/>
  <c r="X41" i="2" s="1"/>
  <c r="Y32" i="2"/>
  <c r="Y33" i="2" s="1"/>
  <c r="U123" i="3"/>
  <c r="U44" i="4" s="1"/>
  <c r="U122" i="3"/>
  <c r="U124" i="3"/>
  <c r="U45" i="4" s="1"/>
  <c r="V65" i="2"/>
  <c r="V66" i="2" s="1"/>
  <c r="V148" i="2" s="1"/>
  <c r="V16" i="4" s="1"/>
  <c r="W89" i="2"/>
  <c r="V90" i="2"/>
  <c r="V154" i="2" s="1"/>
  <c r="V22" i="4" s="1"/>
  <c r="X82" i="2"/>
  <c r="W83" i="2"/>
  <c r="W153" i="2" s="1"/>
  <c r="T130" i="2"/>
  <c r="U129" i="2"/>
  <c r="V113" i="2"/>
  <c r="U114" i="2"/>
  <c r="V105" i="2"/>
  <c r="U106" i="2"/>
  <c r="U156" i="2" s="1"/>
  <c r="S77" i="3"/>
  <c r="U25" i="3"/>
  <c r="V22" i="3"/>
  <c r="U26" i="3"/>
  <c r="U23" i="3"/>
  <c r="V31" i="3"/>
  <c r="V34" i="3" s="1"/>
  <c r="V117" i="3" s="1"/>
  <c r="V38" i="4" s="1"/>
  <c r="W5" i="3"/>
  <c r="V38" i="3"/>
  <c r="V43" i="3" s="1"/>
  <c r="V101" i="3"/>
  <c r="V104" i="3" s="1"/>
  <c r="V136" i="3" s="1"/>
  <c r="V108" i="3"/>
  <c r="V111" i="3" s="1"/>
  <c r="V140" i="3" s="1"/>
  <c r="V98" i="3"/>
  <c r="S84" i="3"/>
  <c r="T29" i="4"/>
  <c r="R138" i="2"/>
  <c r="R6" i="4" s="1"/>
  <c r="S135" i="2"/>
  <c r="S3" i="4" s="1"/>
  <c r="S9" i="2"/>
  <c r="T16" i="2"/>
  <c r="U15" i="2"/>
  <c r="T79" i="3"/>
  <c r="T82" i="3" s="1"/>
  <c r="T129" i="3" s="1"/>
  <c r="T50" i="4" s="1"/>
  <c r="T86" i="3"/>
  <c r="T89" i="3" s="1"/>
  <c r="T130" i="3" s="1"/>
  <c r="T51" i="4" s="1"/>
  <c r="U72" i="3"/>
  <c r="T75" i="3"/>
  <c r="T128" i="3" s="1"/>
  <c r="S137" i="2"/>
  <c r="S5" i="4" s="1"/>
  <c r="V121" i="2"/>
  <c r="U122" i="2"/>
  <c r="U161" i="2" s="1"/>
  <c r="T70" i="4"/>
  <c r="T71" i="4" s="1"/>
  <c r="U2" i="4"/>
  <c r="U7" i="2"/>
  <c r="U8" i="2" s="1"/>
  <c r="S136" i="2"/>
  <c r="S4" i="4" s="1"/>
  <c r="S17" i="2"/>
  <c r="V98" i="2"/>
  <c r="V155" i="2" s="1"/>
  <c r="V23" i="4" s="1"/>
  <c r="W97" i="2"/>
  <c r="T27" i="3"/>
  <c r="T116" i="3" s="1"/>
  <c r="U36" i="3"/>
  <c r="S91" i="3"/>
  <c r="U23" i="2"/>
  <c r="U24" i="2" s="1"/>
  <c r="U25" i="2" s="1"/>
  <c r="V118" i="3" l="1"/>
  <c r="V39" i="4" s="1"/>
  <c r="V45" i="3"/>
  <c r="R33" i="4"/>
  <c r="W144" i="2"/>
  <c r="W12" i="4" s="1"/>
  <c r="S165" i="2"/>
  <c r="S163" i="2"/>
  <c r="U24" i="4"/>
  <c r="U157" i="2"/>
  <c r="U25" i="4" s="1"/>
  <c r="X42" i="2"/>
  <c r="X142" i="2"/>
  <c r="X10" i="4" s="1"/>
  <c r="Y50" i="2"/>
  <c r="Y143" i="2"/>
  <c r="Y11" i="4" s="1"/>
  <c r="S31" i="4"/>
  <c r="T162" i="2"/>
  <c r="T30" i="4" s="1"/>
  <c r="V141" i="3"/>
  <c r="V62" i="4" s="1"/>
  <c r="V61" i="4"/>
  <c r="U160" i="2"/>
  <c r="T28" i="4"/>
  <c r="U43" i="4"/>
  <c r="U125" i="3"/>
  <c r="U46" i="4" s="1"/>
  <c r="V57" i="4"/>
  <c r="V137" i="3"/>
  <c r="V58" i="4" s="1"/>
  <c r="W59" i="2"/>
  <c r="W147" i="2"/>
  <c r="T37" i="4"/>
  <c r="T119" i="3"/>
  <c r="T40" i="4" s="1"/>
  <c r="X9" i="4"/>
  <c r="Y34" i="2"/>
  <c r="Y141" i="2"/>
  <c r="V15" i="4"/>
  <c r="V150" i="2"/>
  <c r="V18" i="4" s="1"/>
  <c r="S119" i="3"/>
  <c r="S40" i="4" s="1"/>
  <c r="S37" i="4"/>
  <c r="S73" i="4" s="1"/>
  <c r="W21" i="4"/>
  <c r="T49" i="4"/>
  <c r="T131" i="3"/>
  <c r="T52" i="4" s="1"/>
  <c r="S143" i="3"/>
  <c r="Q68" i="4"/>
  <c r="Q72" i="4" s="1"/>
  <c r="V67" i="2"/>
  <c r="X75" i="2"/>
  <c r="Y74" i="2"/>
  <c r="Y149" i="2" s="1"/>
  <c r="Y17" i="4" s="1"/>
  <c r="Z73" i="2"/>
  <c r="Z49" i="2"/>
  <c r="AA48" i="2"/>
  <c r="X58" i="2"/>
  <c r="Y57" i="2"/>
  <c r="Y40" i="2"/>
  <c r="Y41" i="2" s="1"/>
  <c r="Z32" i="2"/>
  <c r="Z33" i="2" s="1"/>
  <c r="V122" i="3"/>
  <c r="V124" i="3"/>
  <c r="V45" i="4" s="1"/>
  <c r="V123" i="3"/>
  <c r="V44" i="4" s="1"/>
  <c r="W65" i="2"/>
  <c r="W66" i="2" s="1"/>
  <c r="W148" i="2" s="1"/>
  <c r="W16" i="4" s="1"/>
  <c r="Y82" i="2"/>
  <c r="X83" i="2"/>
  <c r="X153" i="2" s="1"/>
  <c r="X89" i="2"/>
  <c r="W90" i="2"/>
  <c r="W154" i="2" s="1"/>
  <c r="W22" i="4" s="1"/>
  <c r="V129" i="2"/>
  <c r="U130" i="2"/>
  <c r="R64" i="4"/>
  <c r="R66" i="4" s="1"/>
  <c r="W105" i="2"/>
  <c r="V106" i="2"/>
  <c r="V156" i="2" s="1"/>
  <c r="V24" i="4" s="1"/>
  <c r="V114" i="2"/>
  <c r="W113" i="2"/>
  <c r="V7" i="2"/>
  <c r="V8" i="2" s="1"/>
  <c r="T135" i="2"/>
  <c r="T3" i="4" s="1"/>
  <c r="T9" i="2"/>
  <c r="T84" i="3"/>
  <c r="T136" i="2"/>
  <c r="T4" i="4" s="1"/>
  <c r="T17" i="2"/>
  <c r="W31" i="3"/>
  <c r="W34" i="3" s="1"/>
  <c r="W117" i="3" s="1"/>
  <c r="W38" i="4" s="1"/>
  <c r="X5" i="3"/>
  <c r="W38" i="3"/>
  <c r="W43" i="3" s="1"/>
  <c r="W98" i="3"/>
  <c r="W108" i="3"/>
  <c r="W111" i="3" s="1"/>
  <c r="W140" i="3" s="1"/>
  <c r="W101" i="3"/>
  <c r="W104" i="3" s="1"/>
  <c r="W136" i="3" s="1"/>
  <c r="U27" i="3"/>
  <c r="U116" i="3" s="1"/>
  <c r="X97" i="2"/>
  <c r="W98" i="2"/>
  <c r="W155" i="2" s="1"/>
  <c r="W23" i="4" s="1"/>
  <c r="U29" i="4"/>
  <c r="W121" i="2"/>
  <c r="V122" i="2"/>
  <c r="V161" i="2" s="1"/>
  <c r="V2" i="4"/>
  <c r="U70" i="4"/>
  <c r="U71" i="4" s="1"/>
  <c r="T77" i="3"/>
  <c r="V36" i="3"/>
  <c r="T137" i="2"/>
  <c r="T5" i="4" s="1"/>
  <c r="T91" i="3"/>
  <c r="V15" i="2"/>
  <c r="U16" i="2"/>
  <c r="S138" i="2"/>
  <c r="S6" i="4" s="1"/>
  <c r="S33" i="4" s="1"/>
  <c r="T29" i="3"/>
  <c r="V23" i="2"/>
  <c r="V24" i="2" s="1"/>
  <c r="V25" i="2" s="1"/>
  <c r="U75" i="3"/>
  <c r="U128" i="3" s="1"/>
  <c r="V72" i="3"/>
  <c r="U86" i="3"/>
  <c r="U89" i="3" s="1"/>
  <c r="U130" i="3" s="1"/>
  <c r="U51" i="4" s="1"/>
  <c r="U79" i="3"/>
  <c r="U82" i="3" s="1"/>
  <c r="U129" i="3" s="1"/>
  <c r="U50" i="4" s="1"/>
  <c r="V23" i="3"/>
  <c r="W22" i="3"/>
  <c r="V26" i="3"/>
  <c r="V25" i="3"/>
  <c r="W118" i="3" l="1"/>
  <c r="W39" i="4" s="1"/>
  <c r="W45" i="3"/>
  <c r="S64" i="4"/>
  <c r="S66" i="4" s="1"/>
  <c r="S68" i="4" s="1"/>
  <c r="S72" i="4" s="1"/>
  <c r="X144" i="2"/>
  <c r="X12" i="4" s="1"/>
  <c r="T31" i="4"/>
  <c r="T163" i="2"/>
  <c r="V157" i="2"/>
  <c r="V25" i="4" s="1"/>
  <c r="T165" i="2"/>
  <c r="U162" i="2"/>
  <c r="Y42" i="2"/>
  <c r="Y142" i="2"/>
  <c r="Y10" i="4" s="1"/>
  <c r="Z50" i="2"/>
  <c r="Z143" i="2"/>
  <c r="Z11" i="4" s="1"/>
  <c r="V160" i="2"/>
  <c r="V28" i="4" s="1"/>
  <c r="U28" i="4"/>
  <c r="W61" i="4"/>
  <c r="W141" i="3"/>
  <c r="W62" i="4" s="1"/>
  <c r="X59" i="2"/>
  <c r="X147" i="2"/>
  <c r="Y9" i="4"/>
  <c r="U49" i="4"/>
  <c r="U131" i="3"/>
  <c r="U52" i="4" s="1"/>
  <c r="Z34" i="2"/>
  <c r="Z141" i="2"/>
  <c r="T73" i="4"/>
  <c r="X21" i="4"/>
  <c r="W15" i="4"/>
  <c r="W150" i="2"/>
  <c r="W18" i="4" s="1"/>
  <c r="U37" i="4"/>
  <c r="U119" i="3"/>
  <c r="U40" i="4" s="1"/>
  <c r="T143" i="3"/>
  <c r="W57" i="4"/>
  <c r="W137" i="3"/>
  <c r="W58" i="4" s="1"/>
  <c r="V43" i="4"/>
  <c r="V125" i="3"/>
  <c r="V46" i="4" s="1"/>
  <c r="W67" i="2"/>
  <c r="Y75" i="2"/>
  <c r="Z74" i="2"/>
  <c r="Z149" i="2" s="1"/>
  <c r="Z17" i="4" s="1"/>
  <c r="AA73" i="2"/>
  <c r="AA49" i="2"/>
  <c r="AB48" i="2"/>
  <c r="Y58" i="2"/>
  <c r="Z57" i="2"/>
  <c r="Z40" i="2"/>
  <c r="Z41" i="2" s="1"/>
  <c r="AA32" i="2"/>
  <c r="AA33" i="2" s="1"/>
  <c r="R68" i="4"/>
  <c r="R72" i="4" s="1"/>
  <c r="W122" i="3"/>
  <c r="W124" i="3"/>
  <c r="W45" i="4" s="1"/>
  <c r="W123" i="3"/>
  <c r="W44" i="4" s="1"/>
  <c r="X65" i="2"/>
  <c r="X66" i="2" s="1"/>
  <c r="X148" i="2" s="1"/>
  <c r="X16" i="4" s="1"/>
  <c r="Y89" i="2"/>
  <c r="X90" i="2"/>
  <c r="X154" i="2" s="1"/>
  <c r="X22" i="4" s="1"/>
  <c r="Z82" i="2"/>
  <c r="Y83" i="2"/>
  <c r="Y153" i="2" s="1"/>
  <c r="V130" i="2"/>
  <c r="W129" i="2"/>
  <c r="W114" i="2"/>
  <c r="X113" i="2"/>
  <c r="X105" i="2"/>
  <c r="W106" i="2"/>
  <c r="W156" i="2" s="1"/>
  <c r="W24" i="4" s="1"/>
  <c r="U84" i="3"/>
  <c r="U29" i="3"/>
  <c r="U91" i="3"/>
  <c r="W23" i="2"/>
  <c r="W24" i="2" s="1"/>
  <c r="W25" i="2" s="1"/>
  <c r="V16" i="2"/>
  <c r="W15" i="2"/>
  <c r="W2" i="4"/>
  <c r="V70" i="4"/>
  <c r="V71" i="4" s="1"/>
  <c r="X31" i="3"/>
  <c r="X34" i="3" s="1"/>
  <c r="X117" i="3" s="1"/>
  <c r="X38" i="4" s="1"/>
  <c r="Y5" i="3"/>
  <c r="X98" i="3"/>
  <c r="X101" i="3"/>
  <c r="X104" i="3" s="1"/>
  <c r="X136" i="3" s="1"/>
  <c r="X108" i="3"/>
  <c r="X111" i="3" s="1"/>
  <c r="X140" i="3" s="1"/>
  <c r="X38" i="3"/>
  <c r="X43" i="3" s="1"/>
  <c r="U135" i="2"/>
  <c r="U3" i="4" s="1"/>
  <c r="U9" i="2"/>
  <c r="V79" i="3"/>
  <c r="V82" i="3" s="1"/>
  <c r="V129" i="3" s="1"/>
  <c r="V50" i="4" s="1"/>
  <c r="V86" i="3"/>
  <c r="V89" i="3" s="1"/>
  <c r="V130" i="3" s="1"/>
  <c r="V51" i="4" s="1"/>
  <c r="V75" i="3"/>
  <c r="V128" i="3" s="1"/>
  <c r="W72" i="3"/>
  <c r="V29" i="4"/>
  <c r="W36" i="3"/>
  <c r="T138" i="2"/>
  <c r="T6" i="4" s="1"/>
  <c r="T33" i="4" s="1"/>
  <c r="W7" i="2"/>
  <c r="W8" i="2" s="1"/>
  <c r="V27" i="3"/>
  <c r="V116" i="3" s="1"/>
  <c r="U137" i="2"/>
  <c r="U5" i="4" s="1"/>
  <c r="U136" i="2"/>
  <c r="U4" i="4" s="1"/>
  <c r="U17" i="2"/>
  <c r="W26" i="3"/>
  <c r="W25" i="3"/>
  <c r="X22" i="3"/>
  <c r="W23" i="3"/>
  <c r="U77" i="3"/>
  <c r="X121" i="2"/>
  <c r="W122" i="2"/>
  <c r="W161" i="2" s="1"/>
  <c r="Y97" i="2"/>
  <c r="X98" i="2"/>
  <c r="X155" i="2" s="1"/>
  <c r="X23" i="4" s="1"/>
  <c r="X118" i="3" l="1"/>
  <c r="X39" i="4" s="1"/>
  <c r="X45" i="3"/>
  <c r="Y144" i="2"/>
  <c r="Y12" i="4" s="1"/>
  <c r="U30" i="4"/>
  <c r="U31" i="4" s="1"/>
  <c r="U163" i="2"/>
  <c r="U73" i="4"/>
  <c r="W157" i="2"/>
  <c r="W25" i="4" s="1"/>
  <c r="U165" i="2"/>
  <c r="V162" i="2"/>
  <c r="V30" i="4" s="1"/>
  <c r="V31" i="4" s="1"/>
  <c r="Z42" i="2"/>
  <c r="Z142" i="2"/>
  <c r="Z10" i="4" s="1"/>
  <c r="AA50" i="2"/>
  <c r="AA143" i="2"/>
  <c r="AA11" i="4" s="1"/>
  <c r="X141" i="3"/>
  <c r="X62" i="4" s="1"/>
  <c r="X61" i="4"/>
  <c r="W160" i="2"/>
  <c r="AA34" i="2"/>
  <c r="AA141" i="2"/>
  <c r="Z9" i="4"/>
  <c r="V37" i="4"/>
  <c r="V119" i="3"/>
  <c r="V40" i="4" s="1"/>
  <c r="U143" i="3"/>
  <c r="X57" i="4"/>
  <c r="X137" i="3"/>
  <c r="X58" i="4" s="1"/>
  <c r="Y21" i="4"/>
  <c r="W43" i="4"/>
  <c r="W125" i="3"/>
  <c r="W46" i="4" s="1"/>
  <c r="X15" i="4"/>
  <c r="X150" i="2"/>
  <c r="X18" i="4" s="1"/>
  <c r="V49" i="4"/>
  <c r="V131" i="3"/>
  <c r="V52" i="4" s="1"/>
  <c r="Y59" i="2"/>
  <c r="Y147" i="2"/>
  <c r="X67" i="2"/>
  <c r="Z75" i="2"/>
  <c r="AB73" i="2"/>
  <c r="AA74" i="2"/>
  <c r="AA149" i="2" s="1"/>
  <c r="AA17" i="4" s="1"/>
  <c r="AB49" i="2"/>
  <c r="AC48" i="2"/>
  <c r="Z58" i="2"/>
  <c r="AA57" i="2"/>
  <c r="AA40" i="2"/>
  <c r="AA41" i="2" s="1"/>
  <c r="AB32" i="2"/>
  <c r="AB33" i="2" s="1"/>
  <c r="X124" i="3"/>
  <c r="X45" i="4" s="1"/>
  <c r="X123" i="3"/>
  <c r="X44" i="4" s="1"/>
  <c r="X122" i="3"/>
  <c r="T64" i="4"/>
  <c r="T66" i="4" s="1"/>
  <c r="Y65" i="2"/>
  <c r="Y66" i="2" s="1"/>
  <c r="Y148" i="2" s="1"/>
  <c r="Y16" i="4" s="1"/>
  <c r="AA82" i="2"/>
  <c r="Z83" i="2"/>
  <c r="Z153" i="2" s="1"/>
  <c r="Z89" i="2"/>
  <c r="Y90" i="2"/>
  <c r="Y154" i="2" s="1"/>
  <c r="Y22" i="4" s="1"/>
  <c r="X129" i="2"/>
  <c r="W130" i="2"/>
  <c r="Y105" i="2"/>
  <c r="X106" i="2"/>
  <c r="X156" i="2" s="1"/>
  <c r="X24" i="4" s="1"/>
  <c r="X114" i="2"/>
  <c r="Y113" i="2"/>
  <c r="W29" i="4"/>
  <c r="V84" i="3"/>
  <c r="Z5" i="3"/>
  <c r="Y38" i="3"/>
  <c r="Y43" i="3" s="1"/>
  <c r="Y31" i="3"/>
  <c r="Y34" i="3" s="1"/>
  <c r="Y117" i="3" s="1"/>
  <c r="Y38" i="4" s="1"/>
  <c r="Y108" i="3"/>
  <c r="Y111" i="3" s="1"/>
  <c r="Y140" i="3" s="1"/>
  <c r="Y101" i="3"/>
  <c r="Y104" i="3" s="1"/>
  <c r="Y136" i="3" s="1"/>
  <c r="Y98" i="3"/>
  <c r="V135" i="2"/>
  <c r="V3" i="4" s="1"/>
  <c r="V9" i="2"/>
  <c r="X23" i="2"/>
  <c r="X24" i="2" s="1"/>
  <c r="X25" i="2" s="1"/>
  <c r="X122" i="2"/>
  <c r="X161" i="2" s="1"/>
  <c r="Y121" i="2"/>
  <c r="W86" i="3"/>
  <c r="W89" i="3" s="1"/>
  <c r="W130" i="3" s="1"/>
  <c r="W51" i="4" s="1"/>
  <c r="X72" i="3"/>
  <c r="W79" i="3"/>
  <c r="W82" i="3" s="1"/>
  <c r="W129" i="3" s="1"/>
  <c r="W50" i="4" s="1"/>
  <c r="W75" i="3"/>
  <c r="W128" i="3" s="1"/>
  <c r="X36" i="3"/>
  <c r="X2" i="4"/>
  <c r="W70" i="4"/>
  <c r="W71" i="4" s="1"/>
  <c r="W27" i="3"/>
  <c r="W116" i="3" s="1"/>
  <c r="V29" i="3"/>
  <c r="V77" i="3"/>
  <c r="U138" i="2"/>
  <c r="U6" i="4" s="1"/>
  <c r="U33" i="4" s="1"/>
  <c r="W16" i="2"/>
  <c r="X15" i="2"/>
  <c r="Z97" i="2"/>
  <c r="Y98" i="2"/>
  <c r="Y155" i="2" s="1"/>
  <c r="Y23" i="4" s="1"/>
  <c r="X23" i="3"/>
  <c r="Y22" i="3"/>
  <c r="X25" i="3"/>
  <c r="X26" i="3"/>
  <c r="X7" i="2"/>
  <c r="X8" i="2" s="1"/>
  <c r="V91" i="3"/>
  <c r="V136" i="2"/>
  <c r="V4" i="4" s="1"/>
  <c r="V17" i="2"/>
  <c r="V137" i="2"/>
  <c r="V5" i="4" s="1"/>
  <c r="Y118" i="3" l="1"/>
  <c r="Y39" i="4" s="1"/>
  <c r="Y45" i="3"/>
  <c r="Z144" i="2"/>
  <c r="Z12" i="4" s="1"/>
  <c r="V163" i="2"/>
  <c r="V165" i="2"/>
  <c r="AA42" i="2"/>
  <c r="AA142" i="2"/>
  <c r="AA10" i="4" s="1"/>
  <c r="AB50" i="2"/>
  <c r="AB143" i="2"/>
  <c r="AB11" i="4" s="1"/>
  <c r="W162" i="2"/>
  <c r="W30" i="4" s="1"/>
  <c r="W31" i="4" s="1"/>
  <c r="X157" i="2"/>
  <c r="X25" i="4" s="1"/>
  <c r="W28" i="4"/>
  <c r="Y61" i="4"/>
  <c r="Y141" i="3"/>
  <c r="Y62" i="4" s="1"/>
  <c r="X160" i="2"/>
  <c r="X28" i="4" s="1"/>
  <c r="Y15" i="4"/>
  <c r="Y150" i="2"/>
  <c r="Y18" i="4" s="1"/>
  <c r="W49" i="4"/>
  <c r="W131" i="3"/>
  <c r="W52" i="4" s="1"/>
  <c r="Z59" i="2"/>
  <c r="Z147" i="2"/>
  <c r="AA9" i="4"/>
  <c r="AA144" i="2"/>
  <c r="AA12" i="4" s="1"/>
  <c r="W37" i="4"/>
  <c r="W119" i="3"/>
  <c r="W40" i="4" s="1"/>
  <c r="V143" i="3"/>
  <c r="Y57" i="4"/>
  <c r="Y137" i="3"/>
  <c r="Y58" i="4" s="1"/>
  <c r="Z21" i="4"/>
  <c r="X43" i="4"/>
  <c r="X125" i="3"/>
  <c r="X46" i="4" s="1"/>
  <c r="AB34" i="2"/>
  <c r="AB141" i="2"/>
  <c r="V73" i="4"/>
  <c r="T68" i="4"/>
  <c r="T72" i="4" s="1"/>
  <c r="Y67" i="2"/>
  <c r="AA75" i="2"/>
  <c r="AB74" i="2"/>
  <c r="AB149" i="2" s="1"/>
  <c r="AB17" i="4" s="1"/>
  <c r="AC73" i="2"/>
  <c r="AD48" i="2"/>
  <c r="AC49" i="2"/>
  <c r="AB57" i="2"/>
  <c r="AA58" i="2"/>
  <c r="AB40" i="2"/>
  <c r="AB41" i="2" s="1"/>
  <c r="AC32" i="2"/>
  <c r="AC33" i="2" s="1"/>
  <c r="Y124" i="3"/>
  <c r="Y45" i="4" s="1"/>
  <c r="Y123" i="3"/>
  <c r="Y44" i="4" s="1"/>
  <c r="Y122" i="3"/>
  <c r="X27" i="3"/>
  <c r="X116" i="3" s="1"/>
  <c r="Z65" i="2"/>
  <c r="Z66" i="2" s="1"/>
  <c r="Z148" i="2" s="1"/>
  <c r="Z16" i="4" s="1"/>
  <c r="Z90" i="2"/>
  <c r="Z154" i="2" s="1"/>
  <c r="Z22" i="4" s="1"/>
  <c r="AA89" i="2"/>
  <c r="AA83" i="2"/>
  <c r="AA153" i="2" s="1"/>
  <c r="AB82" i="2"/>
  <c r="Y129" i="2"/>
  <c r="X130" i="2"/>
  <c r="U64" i="4"/>
  <c r="U66" i="4" s="1"/>
  <c r="Z113" i="2"/>
  <c r="Y114" i="2"/>
  <c r="Z105" i="2"/>
  <c r="Y106" i="2"/>
  <c r="Y156" i="2" s="1"/>
  <c r="Y24" i="4" s="1"/>
  <c r="W135" i="2"/>
  <c r="W3" i="4" s="1"/>
  <c r="W9" i="2"/>
  <c r="Y26" i="3"/>
  <c r="Y25" i="3"/>
  <c r="Y23" i="3"/>
  <c r="Z22" i="3"/>
  <c r="X16" i="2"/>
  <c r="Y15" i="2"/>
  <c r="W91" i="3"/>
  <c r="Y7" i="2"/>
  <c r="Y8" i="2" s="1"/>
  <c r="Z98" i="2"/>
  <c r="Z155" i="2" s="1"/>
  <c r="Z23" i="4" s="1"/>
  <c r="AA97" i="2"/>
  <c r="X29" i="4"/>
  <c r="W84" i="3"/>
  <c r="Y23" i="2"/>
  <c r="Y24" i="2" s="1"/>
  <c r="Y25" i="2" s="1"/>
  <c r="Y2" i="4"/>
  <c r="X70" i="4"/>
  <c r="X71" i="4" s="1"/>
  <c r="Z121" i="2"/>
  <c r="Y122" i="2"/>
  <c r="Y161" i="2" s="1"/>
  <c r="W136" i="2"/>
  <c r="W4" i="4" s="1"/>
  <c r="W17" i="2"/>
  <c r="W29" i="3"/>
  <c r="W77" i="3"/>
  <c r="Y36" i="3"/>
  <c r="X75" i="3"/>
  <c r="X128" i="3" s="1"/>
  <c r="X86" i="3"/>
  <c r="X89" i="3" s="1"/>
  <c r="X130" i="3" s="1"/>
  <c r="X51" i="4" s="1"/>
  <c r="X79" i="3"/>
  <c r="X82" i="3" s="1"/>
  <c r="X129" i="3" s="1"/>
  <c r="X50" i="4" s="1"/>
  <c r="Y72" i="3"/>
  <c r="W137" i="2"/>
  <c r="W5" i="4" s="1"/>
  <c r="V138" i="2"/>
  <c r="V6" i="4" s="1"/>
  <c r="V33" i="4" s="1"/>
  <c r="Z31" i="3"/>
  <c r="Z34" i="3" s="1"/>
  <c r="Z117" i="3" s="1"/>
  <c r="Z38" i="4" s="1"/>
  <c r="AA5" i="3"/>
  <c r="Z38" i="3"/>
  <c r="Z43" i="3" s="1"/>
  <c r="Z98" i="3"/>
  <c r="Z101" i="3"/>
  <c r="Z104" i="3" s="1"/>
  <c r="Z136" i="3" s="1"/>
  <c r="Z108" i="3"/>
  <c r="Z111" i="3" s="1"/>
  <c r="Z140" i="3" s="1"/>
  <c r="Z118" i="3" l="1"/>
  <c r="Z39" i="4" s="1"/>
  <c r="Z45" i="3"/>
  <c r="W163" i="2"/>
  <c r="W143" i="3"/>
  <c r="AB42" i="2"/>
  <c r="AB142" i="2"/>
  <c r="AB10" i="4" s="1"/>
  <c r="X162" i="2"/>
  <c r="X30" i="4" s="1"/>
  <c r="X31" i="4" s="1"/>
  <c r="Y157" i="2"/>
  <c r="Y25" i="4" s="1"/>
  <c r="W165" i="2"/>
  <c r="AC50" i="2"/>
  <c r="AC143" i="2"/>
  <c r="AC11" i="4" s="1"/>
  <c r="Y160" i="2"/>
  <c r="Z141" i="3"/>
  <c r="Z62" i="4" s="1"/>
  <c r="Z61" i="4"/>
  <c r="AA21" i="4"/>
  <c r="X37" i="4"/>
  <c r="X119" i="3"/>
  <c r="X40" i="4" s="1"/>
  <c r="Y43" i="4"/>
  <c r="Y125" i="3"/>
  <c r="Y46" i="4" s="1"/>
  <c r="W73" i="4"/>
  <c r="Z15" i="4"/>
  <c r="Z150" i="2"/>
  <c r="Z18" i="4" s="1"/>
  <c r="AB9" i="4"/>
  <c r="AB144" i="2"/>
  <c r="AB12" i="4" s="1"/>
  <c r="X49" i="4"/>
  <c r="X131" i="3"/>
  <c r="X52" i="4" s="1"/>
  <c r="AC34" i="2"/>
  <c r="AC141" i="2"/>
  <c r="Z57" i="4"/>
  <c r="Z137" i="3"/>
  <c r="Z58" i="4" s="1"/>
  <c r="AA59" i="2"/>
  <c r="AA147" i="2"/>
  <c r="U68" i="4"/>
  <c r="U72" i="4" s="1"/>
  <c r="Z67" i="2"/>
  <c r="AB75" i="2"/>
  <c r="AC74" i="2"/>
  <c r="AC149" i="2" s="1"/>
  <c r="AC17" i="4" s="1"/>
  <c r="AD73" i="2"/>
  <c r="AD49" i="2"/>
  <c r="AE48" i="2"/>
  <c r="AB58" i="2"/>
  <c r="AC57" i="2"/>
  <c r="AC40" i="2"/>
  <c r="AC41" i="2" s="1"/>
  <c r="AD32" i="2"/>
  <c r="AD33" i="2" s="1"/>
  <c r="X29" i="3"/>
  <c r="Z124" i="3"/>
  <c r="Z45" i="4" s="1"/>
  <c r="Z123" i="3"/>
  <c r="Z44" i="4" s="1"/>
  <c r="Z122" i="3"/>
  <c r="AA65" i="2"/>
  <c r="AA66" i="2" s="1"/>
  <c r="AA148" i="2" s="1"/>
  <c r="AA16" i="4" s="1"/>
  <c r="AB83" i="2"/>
  <c r="AB153" i="2" s="1"/>
  <c r="AC82" i="2"/>
  <c r="AB89" i="2"/>
  <c r="AA90" i="2"/>
  <c r="AA154" i="2" s="1"/>
  <c r="AA22" i="4" s="1"/>
  <c r="Y130" i="2"/>
  <c r="Z129" i="2"/>
  <c r="AA105" i="2"/>
  <c r="Z106" i="2"/>
  <c r="Z156" i="2" s="1"/>
  <c r="Z24" i="4" s="1"/>
  <c r="AA113" i="2"/>
  <c r="Z114" i="2"/>
  <c r="X77" i="3"/>
  <c r="Z2" i="4"/>
  <c r="Y70" i="4"/>
  <c r="Y71" i="4" s="1"/>
  <c r="Z36" i="3"/>
  <c r="X84" i="3"/>
  <c r="V64" i="4"/>
  <c r="V66" i="4" s="1"/>
  <c r="Z122" i="2"/>
  <c r="Z161" i="2" s="1"/>
  <c r="AA121" i="2"/>
  <c r="Z23" i="2"/>
  <c r="Z24" i="2" s="1"/>
  <c r="Z25" i="2" s="1"/>
  <c r="X135" i="2"/>
  <c r="X3" i="4" s="1"/>
  <c r="X9" i="2"/>
  <c r="Z25" i="3"/>
  <c r="Z23" i="3"/>
  <c r="AA22" i="3"/>
  <c r="Z26" i="3"/>
  <c r="Y16" i="2"/>
  <c r="Z15" i="2"/>
  <c r="AA31" i="3"/>
  <c r="AA34" i="3" s="1"/>
  <c r="AA117" i="3" s="1"/>
  <c r="AA38" i="4" s="1"/>
  <c r="AB5" i="3"/>
  <c r="AA38" i="3"/>
  <c r="AA43" i="3" s="1"/>
  <c r="AA108" i="3"/>
  <c r="AA111" i="3" s="1"/>
  <c r="AA140" i="3" s="1"/>
  <c r="AA101" i="3"/>
  <c r="AA104" i="3" s="1"/>
  <c r="AA136" i="3" s="1"/>
  <c r="AA98" i="3"/>
  <c r="Y75" i="3"/>
  <c r="Y128" i="3" s="1"/>
  <c r="Z72" i="3"/>
  <c r="Y86" i="3"/>
  <c r="Y89" i="3" s="1"/>
  <c r="Y130" i="3" s="1"/>
  <c r="Y51" i="4" s="1"/>
  <c r="Y79" i="3"/>
  <c r="Y82" i="3" s="1"/>
  <c r="Y129" i="3" s="1"/>
  <c r="Y50" i="4" s="1"/>
  <c r="Y29" i="4"/>
  <c r="Z7" i="2"/>
  <c r="Z8" i="2" s="1"/>
  <c r="X136" i="2"/>
  <c r="X4" i="4" s="1"/>
  <c r="X17" i="2"/>
  <c r="X91" i="3"/>
  <c r="X137" i="2"/>
  <c r="X5" i="4" s="1"/>
  <c r="AB97" i="2"/>
  <c r="AA98" i="2"/>
  <c r="AA155" i="2" s="1"/>
  <c r="AA23" i="4" s="1"/>
  <c r="Y27" i="3"/>
  <c r="Y116" i="3" s="1"/>
  <c r="W138" i="2"/>
  <c r="W6" i="4" s="1"/>
  <c r="W33" i="4" s="1"/>
  <c r="AA118" i="3" l="1"/>
  <c r="AA39" i="4" s="1"/>
  <c r="AA45" i="3"/>
  <c r="X163" i="2"/>
  <c r="X165" i="2"/>
  <c r="Y162" i="2"/>
  <c r="Z157" i="2"/>
  <c r="Z25" i="4" s="1"/>
  <c r="AC42" i="2"/>
  <c r="AC142" i="2"/>
  <c r="AC10" i="4" s="1"/>
  <c r="AD50" i="2"/>
  <c r="AD143" i="2"/>
  <c r="AD11" i="4" s="1"/>
  <c r="Z160" i="2"/>
  <c r="Z28" i="4" s="1"/>
  <c r="AA61" i="4"/>
  <c r="AA141" i="3"/>
  <c r="AA62" i="4" s="1"/>
  <c r="Y28" i="4"/>
  <c r="Y49" i="4"/>
  <c r="Y131" i="3"/>
  <c r="Y52" i="4" s="1"/>
  <c r="X143" i="3"/>
  <c r="Z43" i="4"/>
  <c r="Z125" i="3"/>
  <c r="Z46" i="4" s="1"/>
  <c r="AD34" i="2"/>
  <c r="AD141" i="2"/>
  <c r="Y37" i="4"/>
  <c r="Y119" i="3"/>
  <c r="Y40" i="4" s="1"/>
  <c r="AA15" i="4"/>
  <c r="AA150" i="2"/>
  <c r="AA18" i="4" s="1"/>
  <c r="AB59" i="2"/>
  <c r="AB147" i="2"/>
  <c r="AC9" i="4"/>
  <c r="X73" i="4"/>
  <c r="AA57" i="4"/>
  <c r="AA137" i="3"/>
  <c r="AA58" i="4" s="1"/>
  <c r="AB21" i="4"/>
  <c r="V68" i="4"/>
  <c r="V72" i="4" s="1"/>
  <c r="AA67" i="2"/>
  <c r="AC75" i="2"/>
  <c r="AD74" i="2"/>
  <c r="AD149" i="2" s="1"/>
  <c r="AD17" i="4" s="1"/>
  <c r="AE73" i="2"/>
  <c r="AF48" i="2"/>
  <c r="AE49" i="2"/>
  <c r="AC58" i="2"/>
  <c r="AD57" i="2"/>
  <c r="AD40" i="2"/>
  <c r="AD41" i="2" s="1"/>
  <c r="AE32" i="2"/>
  <c r="AE33" i="2" s="1"/>
  <c r="Z27" i="3"/>
  <c r="AA123" i="3"/>
  <c r="AA44" i="4" s="1"/>
  <c r="AA122" i="3"/>
  <c r="AA124" i="3"/>
  <c r="AA45" i="4" s="1"/>
  <c r="AB65" i="2"/>
  <c r="AB66" i="2" s="1"/>
  <c r="AB148" i="2" s="1"/>
  <c r="AB16" i="4" s="1"/>
  <c r="AC89" i="2"/>
  <c r="AB90" i="2"/>
  <c r="AB154" i="2" s="1"/>
  <c r="AB22" i="4" s="1"/>
  <c r="AD82" i="2"/>
  <c r="AC83" i="2"/>
  <c r="AC153" i="2" s="1"/>
  <c r="Z130" i="2"/>
  <c r="AA129" i="2"/>
  <c r="W64" i="4"/>
  <c r="W66" i="4" s="1"/>
  <c r="AB113" i="2"/>
  <c r="AA114" i="2"/>
  <c r="AB105" i="2"/>
  <c r="AA106" i="2"/>
  <c r="AA156" i="2" s="1"/>
  <c r="AA24" i="4" s="1"/>
  <c r="Y77" i="3"/>
  <c r="Y135" i="2"/>
  <c r="Y3" i="4" s="1"/>
  <c r="Y9" i="2"/>
  <c r="AA15" i="2"/>
  <c r="Z16" i="2"/>
  <c r="Z29" i="4"/>
  <c r="Y29" i="3"/>
  <c r="AA7" i="2"/>
  <c r="AA8" i="2" s="1"/>
  <c r="Y91" i="3"/>
  <c r="AA36" i="3"/>
  <c r="Y136" i="2"/>
  <c r="Y4" i="4" s="1"/>
  <c r="Y17" i="2"/>
  <c r="AA23" i="2"/>
  <c r="AA24" i="2" s="1"/>
  <c r="AA25" i="2" s="1"/>
  <c r="AC97" i="2"/>
  <c r="AB98" i="2"/>
  <c r="AB155" i="2" s="1"/>
  <c r="AB23" i="4" s="1"/>
  <c r="AA122" i="2"/>
  <c r="AA161" i="2" s="1"/>
  <c r="AB121" i="2"/>
  <c r="Y84" i="3"/>
  <c r="AB31" i="3"/>
  <c r="AB34" i="3" s="1"/>
  <c r="AB117" i="3" s="1"/>
  <c r="AB38" i="4" s="1"/>
  <c r="AB38" i="3"/>
  <c r="AB43" i="3" s="1"/>
  <c r="AC5" i="3"/>
  <c r="AB98" i="3"/>
  <c r="AB108" i="3"/>
  <c r="AB111" i="3" s="1"/>
  <c r="AB140" i="3" s="1"/>
  <c r="AB101" i="3"/>
  <c r="AB104" i="3" s="1"/>
  <c r="AB136" i="3" s="1"/>
  <c r="AA2" i="4"/>
  <c r="Z70" i="4"/>
  <c r="Z71" i="4" s="1"/>
  <c r="Z79" i="3"/>
  <c r="Z82" i="3" s="1"/>
  <c r="Z129" i="3" s="1"/>
  <c r="Z50" i="4" s="1"/>
  <c r="Z86" i="3"/>
  <c r="Z89" i="3" s="1"/>
  <c r="Z130" i="3" s="1"/>
  <c r="Z51" i="4" s="1"/>
  <c r="Z75" i="3"/>
  <c r="Z128" i="3" s="1"/>
  <c r="AA72" i="3"/>
  <c r="AA25" i="3"/>
  <c r="AB22" i="3"/>
  <c r="AA26" i="3"/>
  <c r="AA23" i="3"/>
  <c r="X138" i="2"/>
  <c r="X6" i="4" s="1"/>
  <c r="X33" i="4" s="1"/>
  <c r="Y137" i="2"/>
  <c r="Y5" i="4" s="1"/>
  <c r="AB118" i="3" l="1"/>
  <c r="AB39" i="4" s="1"/>
  <c r="AB45" i="3"/>
  <c r="AC144" i="2"/>
  <c r="AC12" i="4" s="1"/>
  <c r="Y163" i="2"/>
  <c r="Y30" i="4"/>
  <c r="Y31" i="4" s="1"/>
  <c r="Y143" i="3"/>
  <c r="Y73" i="4"/>
  <c r="Z162" i="2"/>
  <c r="Z30" i="4" s="1"/>
  <c r="Z31" i="4" s="1"/>
  <c r="AD42" i="2"/>
  <c r="AD142" i="2"/>
  <c r="AD10" i="4" s="1"/>
  <c r="Y165" i="2"/>
  <c r="AE50" i="2"/>
  <c r="AE143" i="2"/>
  <c r="AE11" i="4" s="1"/>
  <c r="AA157" i="2"/>
  <c r="AA25" i="4" s="1"/>
  <c r="AA160" i="2"/>
  <c r="AB141" i="3"/>
  <c r="AB62" i="4" s="1"/>
  <c r="AB61" i="4"/>
  <c r="AC59" i="2"/>
  <c r="AC147" i="2"/>
  <c r="AB57" i="4"/>
  <c r="AB137" i="3"/>
  <c r="AB58" i="4" s="1"/>
  <c r="AC21" i="4"/>
  <c r="AA125" i="3"/>
  <c r="AA46" i="4" s="1"/>
  <c r="AA43" i="4"/>
  <c r="AB15" i="4"/>
  <c r="AB150" i="2"/>
  <c r="AB18" i="4" s="1"/>
  <c r="Z29" i="3"/>
  <c r="Z116" i="3"/>
  <c r="AD9" i="4"/>
  <c r="Z49" i="4"/>
  <c r="Z131" i="3"/>
  <c r="Z52" i="4" s="1"/>
  <c r="AE34" i="2"/>
  <c r="AE141" i="2"/>
  <c r="W68" i="4"/>
  <c r="W72" i="4" s="1"/>
  <c r="AB67" i="2"/>
  <c r="AD75" i="2"/>
  <c r="AF73" i="2"/>
  <c r="AE74" i="2"/>
  <c r="AE149" i="2" s="1"/>
  <c r="AE17" i="4" s="1"/>
  <c r="AF49" i="2"/>
  <c r="AG48" i="2"/>
  <c r="AD58" i="2"/>
  <c r="AE57" i="2"/>
  <c r="AE40" i="2"/>
  <c r="AE41" i="2" s="1"/>
  <c r="AF32" i="2"/>
  <c r="AF33" i="2" s="1"/>
  <c r="X64" i="4"/>
  <c r="X66" i="4" s="1"/>
  <c r="AB123" i="3"/>
  <c r="AB44" i="4" s="1"/>
  <c r="AB122" i="3"/>
  <c r="AB124" i="3"/>
  <c r="AB45" i="4" s="1"/>
  <c r="AC65" i="2"/>
  <c r="AC66" i="2" s="1"/>
  <c r="AC148" i="2" s="1"/>
  <c r="AC16" i="4" s="1"/>
  <c r="AE82" i="2"/>
  <c r="AD83" i="2"/>
  <c r="AD153" i="2" s="1"/>
  <c r="AC90" i="2"/>
  <c r="AC154" i="2" s="1"/>
  <c r="AC22" i="4" s="1"/>
  <c r="AD89" i="2"/>
  <c r="AB129" i="2"/>
  <c r="AA130" i="2"/>
  <c r="AB106" i="2"/>
  <c r="AB156" i="2" s="1"/>
  <c r="AB24" i="4" s="1"/>
  <c r="AC105" i="2"/>
  <c r="AB114" i="2"/>
  <c r="AC113" i="2"/>
  <c r="Z91" i="3"/>
  <c r="AB122" i="2"/>
  <c r="AB161" i="2" s="1"/>
  <c r="AC121" i="2"/>
  <c r="AB23" i="2"/>
  <c r="AB24" i="2" s="1"/>
  <c r="AB25" i="2" s="1"/>
  <c r="Y138" i="2"/>
  <c r="Y6" i="4" s="1"/>
  <c r="Z84" i="3"/>
  <c r="AC98" i="2"/>
  <c r="AC155" i="2" s="1"/>
  <c r="AC23" i="4" s="1"/>
  <c r="AD97" i="2"/>
  <c r="AA27" i="3"/>
  <c r="AA116" i="3" s="1"/>
  <c r="AA79" i="3"/>
  <c r="AA82" i="3" s="1"/>
  <c r="AA129" i="3" s="1"/>
  <c r="AA50" i="4" s="1"/>
  <c r="AA75" i="3"/>
  <c r="AA128" i="3" s="1"/>
  <c r="AB72" i="3"/>
  <c r="AA86" i="3"/>
  <c r="AA89" i="3" s="1"/>
  <c r="AA130" i="3" s="1"/>
  <c r="AA51" i="4" s="1"/>
  <c r="Z135" i="2"/>
  <c r="Z3" i="4" s="1"/>
  <c r="Z9" i="2"/>
  <c r="AB23" i="3"/>
  <c r="AC22" i="3"/>
  <c r="AB25" i="3"/>
  <c r="AB26" i="3"/>
  <c r="AA16" i="2"/>
  <c r="AB15" i="2"/>
  <c r="AB36" i="3"/>
  <c r="AA29" i="4"/>
  <c r="Z137" i="2"/>
  <c r="Z5" i="4" s="1"/>
  <c r="AB7" i="2"/>
  <c r="AB8" i="2" s="1"/>
  <c r="Z77" i="3"/>
  <c r="AA70" i="4"/>
  <c r="AA71" i="4" s="1"/>
  <c r="AB2" i="4"/>
  <c r="AC31" i="3"/>
  <c r="AC34" i="3" s="1"/>
  <c r="AC117" i="3" s="1"/>
  <c r="AC38" i="4" s="1"/>
  <c r="AC38" i="3"/>
  <c r="AC43" i="3" s="1"/>
  <c r="AD5" i="3"/>
  <c r="AC101" i="3"/>
  <c r="AC104" i="3" s="1"/>
  <c r="AC136" i="3" s="1"/>
  <c r="AC108" i="3"/>
  <c r="AC111" i="3" s="1"/>
  <c r="AC140" i="3" s="1"/>
  <c r="AC98" i="3"/>
  <c r="Z136" i="2"/>
  <c r="Z4" i="4" s="1"/>
  <c r="Z17" i="2"/>
  <c r="AC118" i="3" l="1"/>
  <c r="AC39" i="4" s="1"/>
  <c r="AC45" i="3"/>
  <c r="Y33" i="4"/>
  <c r="AD144" i="2"/>
  <c r="AD12" i="4" s="1"/>
  <c r="Z163" i="2"/>
  <c r="Z143" i="3"/>
  <c r="Z165" i="2"/>
  <c r="AA162" i="2"/>
  <c r="AA163" i="2" s="1"/>
  <c r="AA28" i="4"/>
  <c r="AB157" i="2"/>
  <c r="AB25" i="4" s="1"/>
  <c r="AE42" i="2"/>
  <c r="AE142" i="2"/>
  <c r="AE10" i="4" s="1"/>
  <c r="AF50" i="2"/>
  <c r="AF143" i="2"/>
  <c r="AF11" i="4" s="1"/>
  <c r="AB160" i="2"/>
  <c r="AB28" i="4" s="1"/>
  <c r="AC61" i="4"/>
  <c r="AC141" i="3"/>
  <c r="AC62" i="4" s="1"/>
  <c r="AA37" i="4"/>
  <c r="AA119" i="3"/>
  <c r="AA40" i="4" s="1"/>
  <c r="AB43" i="4"/>
  <c r="AB125" i="3"/>
  <c r="AB46" i="4" s="1"/>
  <c r="AD21" i="4"/>
  <c r="AD59" i="2"/>
  <c r="AD147" i="2"/>
  <c r="AC15" i="4"/>
  <c r="AC150" i="2"/>
  <c r="AC18" i="4" s="1"/>
  <c r="AC57" i="4"/>
  <c r="AC137" i="3"/>
  <c r="AC58" i="4" s="1"/>
  <c r="AE9" i="4"/>
  <c r="AE144" i="2"/>
  <c r="AE12" i="4" s="1"/>
  <c r="AA49" i="4"/>
  <c r="AA131" i="3"/>
  <c r="AA52" i="4" s="1"/>
  <c r="AF34" i="2"/>
  <c r="AF141" i="2"/>
  <c r="Z37" i="4"/>
  <c r="Z73" i="4" s="1"/>
  <c r="Z119" i="3"/>
  <c r="Z40" i="4" s="1"/>
  <c r="AC67" i="2"/>
  <c r="AE75" i="2"/>
  <c r="AF74" i="2"/>
  <c r="AF149" i="2" s="1"/>
  <c r="AF17" i="4" s="1"/>
  <c r="AG73" i="2"/>
  <c r="AG49" i="2"/>
  <c r="AH48" i="2"/>
  <c r="AE58" i="2"/>
  <c r="AF57" i="2"/>
  <c r="AF40" i="2"/>
  <c r="AF41" i="2" s="1"/>
  <c r="AG32" i="2"/>
  <c r="AG33" i="2" s="1"/>
  <c r="X68" i="4"/>
  <c r="X72" i="4" s="1"/>
  <c r="AC123" i="3"/>
  <c r="AC44" i="4" s="1"/>
  <c r="AC122" i="3"/>
  <c r="AC124" i="3"/>
  <c r="AC45" i="4" s="1"/>
  <c r="AD65" i="2"/>
  <c r="AD66" i="2" s="1"/>
  <c r="AD148" i="2" s="1"/>
  <c r="AD16" i="4" s="1"/>
  <c r="AD90" i="2"/>
  <c r="AD154" i="2" s="1"/>
  <c r="AD22" i="4" s="1"/>
  <c r="AE89" i="2"/>
  <c r="AF82" i="2"/>
  <c r="AE83" i="2"/>
  <c r="AE153" i="2" s="1"/>
  <c r="AC129" i="2"/>
  <c r="AB130" i="2"/>
  <c r="AD113" i="2"/>
  <c r="AC114" i="2"/>
  <c r="Y64" i="4"/>
  <c r="Y66" i="4" s="1"/>
  <c r="AC106" i="2"/>
  <c r="AC156" i="2" s="1"/>
  <c r="AC24" i="4" s="1"/>
  <c r="AD105" i="2"/>
  <c r="AC2" i="4"/>
  <c r="AB70" i="4"/>
  <c r="AB71" i="4" s="1"/>
  <c r="AA84" i="3"/>
  <c r="AA91" i="3"/>
  <c r="AB27" i="3"/>
  <c r="AB116" i="3" s="1"/>
  <c r="AB75" i="3"/>
  <c r="AB128" i="3" s="1"/>
  <c r="AB86" i="3"/>
  <c r="AB89" i="3" s="1"/>
  <c r="AB130" i="3" s="1"/>
  <c r="AB51" i="4" s="1"/>
  <c r="AC72" i="3"/>
  <c r="AB79" i="3"/>
  <c r="AB82" i="3" s="1"/>
  <c r="AB129" i="3" s="1"/>
  <c r="AB50" i="4" s="1"/>
  <c r="AC23" i="2"/>
  <c r="AC24" i="2" s="1"/>
  <c r="AC25" i="2" s="1"/>
  <c r="AC7" i="2"/>
  <c r="AC8" i="2" s="1"/>
  <c r="AA136" i="2"/>
  <c r="AA4" i="4" s="1"/>
  <c r="AA17" i="2"/>
  <c r="AD121" i="2"/>
  <c r="AC122" i="2"/>
  <c r="AC161" i="2" s="1"/>
  <c r="AD31" i="3"/>
  <c r="AD34" i="3" s="1"/>
  <c r="AD117" i="3" s="1"/>
  <c r="AD38" i="4" s="1"/>
  <c r="AE5" i="3"/>
  <c r="AD38" i="3"/>
  <c r="AD43" i="3" s="1"/>
  <c r="AD108" i="3"/>
  <c r="AD111" i="3" s="1"/>
  <c r="AD140" i="3" s="1"/>
  <c r="AD101" i="3"/>
  <c r="AD104" i="3" s="1"/>
  <c r="AD136" i="3" s="1"/>
  <c r="AD98" i="3"/>
  <c r="AC26" i="3"/>
  <c r="AC25" i="3"/>
  <c r="AD22" i="3"/>
  <c r="AC23" i="3"/>
  <c r="AA29" i="3"/>
  <c r="AE97" i="2"/>
  <c r="AD98" i="2"/>
  <c r="AD155" i="2" s="1"/>
  <c r="AD23" i="4" s="1"/>
  <c r="AB29" i="4"/>
  <c r="AC36" i="3"/>
  <c r="AA135" i="2"/>
  <c r="AA3" i="4" s="1"/>
  <c r="AA9" i="2"/>
  <c r="AB16" i="2"/>
  <c r="AC15" i="2"/>
  <c r="Z138" i="2"/>
  <c r="Z6" i="4" s="1"/>
  <c r="Z33" i="4" s="1"/>
  <c r="AA77" i="3"/>
  <c r="AA137" i="2"/>
  <c r="AA5" i="4" s="1"/>
  <c r="AD118" i="3" l="1"/>
  <c r="AD39" i="4" s="1"/>
  <c r="AD45" i="3"/>
  <c r="Z64" i="4"/>
  <c r="Z66" i="4" s="1"/>
  <c r="Z68" i="4" s="1"/>
  <c r="Z72" i="4" s="1"/>
  <c r="AA143" i="3"/>
  <c r="AA30" i="4"/>
  <c r="AA31" i="4" s="1"/>
  <c r="AA165" i="2"/>
  <c r="AF42" i="2"/>
  <c r="AF142" i="2"/>
  <c r="AF10" i="4" s="1"/>
  <c r="AG50" i="2"/>
  <c r="AG143" i="2"/>
  <c r="AG11" i="4" s="1"/>
  <c r="AB162" i="2"/>
  <c r="AB30" i="4" s="1"/>
  <c r="AB31" i="4" s="1"/>
  <c r="AC157" i="2"/>
  <c r="AC25" i="4" s="1"/>
  <c r="AC160" i="2"/>
  <c r="AC28" i="4" s="1"/>
  <c r="AD61" i="4"/>
  <c r="AD141" i="3"/>
  <c r="AD62" i="4" s="1"/>
  <c r="AE21" i="4"/>
  <c r="AE59" i="2"/>
  <c r="AE147" i="2"/>
  <c r="AF9" i="4"/>
  <c r="AC43" i="4"/>
  <c r="AC125" i="3"/>
  <c r="AC46" i="4" s="1"/>
  <c r="AD15" i="4"/>
  <c r="AD150" i="2"/>
  <c r="AD18" i="4" s="1"/>
  <c r="AB49" i="4"/>
  <c r="AB131" i="3"/>
  <c r="AB52" i="4" s="1"/>
  <c r="AD57" i="4"/>
  <c r="AD137" i="3"/>
  <c r="AD58" i="4" s="1"/>
  <c r="AB37" i="4"/>
  <c r="AB119" i="3"/>
  <c r="AB40" i="4" s="1"/>
  <c r="AG34" i="2"/>
  <c r="AG141" i="2"/>
  <c r="AA73" i="4"/>
  <c r="Y68" i="4"/>
  <c r="Y72" i="4" s="1"/>
  <c r="AD67" i="2"/>
  <c r="AF75" i="2"/>
  <c r="AG74" i="2"/>
  <c r="AG149" i="2" s="1"/>
  <c r="AG17" i="4" s="1"/>
  <c r="AH73" i="2"/>
  <c r="AH49" i="2"/>
  <c r="AI48" i="2"/>
  <c r="AG57" i="2"/>
  <c r="AF58" i="2"/>
  <c r="AG40" i="2"/>
  <c r="AG41" i="2" s="1"/>
  <c r="AH32" i="2"/>
  <c r="AH33" i="2" s="1"/>
  <c r="AD122" i="3"/>
  <c r="AD124" i="3"/>
  <c r="AD45" i="4" s="1"/>
  <c r="AD123" i="3"/>
  <c r="AD44" i="4" s="1"/>
  <c r="AE65" i="2"/>
  <c r="AE66" i="2" s="1"/>
  <c r="AE148" i="2" s="1"/>
  <c r="AE16" i="4" s="1"/>
  <c r="AG82" i="2"/>
  <c r="AF83" i="2"/>
  <c r="AF153" i="2" s="1"/>
  <c r="AE90" i="2"/>
  <c r="AE154" i="2" s="1"/>
  <c r="AE22" i="4" s="1"/>
  <c r="AF89" i="2"/>
  <c r="AD129" i="2"/>
  <c r="AC130" i="2"/>
  <c r="AD114" i="2"/>
  <c r="AE113" i="2"/>
  <c r="AD106" i="2"/>
  <c r="AD156" i="2" s="1"/>
  <c r="AD24" i="4" s="1"/>
  <c r="AE105" i="2"/>
  <c r="AB84" i="3"/>
  <c r="AB136" i="2"/>
  <c r="AB4" i="4" s="1"/>
  <c r="AB17" i="2"/>
  <c r="AE121" i="2"/>
  <c r="AD122" i="2"/>
  <c r="AD161" i="2" s="1"/>
  <c r="AB29" i="3"/>
  <c r="AC27" i="3"/>
  <c r="AC116" i="3" s="1"/>
  <c r="AE31" i="3"/>
  <c r="AE34" i="3" s="1"/>
  <c r="AE117" i="3" s="1"/>
  <c r="AE38" i="4" s="1"/>
  <c r="AF5" i="3"/>
  <c r="AE38" i="3"/>
  <c r="AE43" i="3" s="1"/>
  <c r="AE101" i="3"/>
  <c r="AE104" i="3" s="1"/>
  <c r="AE136" i="3" s="1"/>
  <c r="AE98" i="3"/>
  <c r="AE108" i="3"/>
  <c r="AE111" i="3" s="1"/>
  <c r="AE140" i="3" s="1"/>
  <c r="AD23" i="2"/>
  <c r="AD24" i="2" s="1"/>
  <c r="AD25" i="2" s="1"/>
  <c r="AB91" i="3"/>
  <c r="AC70" i="4"/>
  <c r="AC71" i="4" s="1"/>
  <c r="AD2" i="4"/>
  <c r="AD15" i="2"/>
  <c r="AC16" i="2"/>
  <c r="AC29" i="4"/>
  <c r="AD7" i="2"/>
  <c r="AD8" i="2" s="1"/>
  <c r="AB135" i="2"/>
  <c r="AB3" i="4" s="1"/>
  <c r="AB9" i="2"/>
  <c r="AC75" i="3"/>
  <c r="AC128" i="3" s="1"/>
  <c r="AD72" i="3"/>
  <c r="AC79" i="3"/>
  <c r="AC82" i="3" s="1"/>
  <c r="AC129" i="3" s="1"/>
  <c r="AC50" i="4" s="1"/>
  <c r="AC86" i="3"/>
  <c r="AC89" i="3" s="1"/>
  <c r="AC130" i="3" s="1"/>
  <c r="AC51" i="4" s="1"/>
  <c r="AA138" i="2"/>
  <c r="AA6" i="4" s="1"/>
  <c r="AF97" i="2"/>
  <c r="AE98" i="2"/>
  <c r="AE155" i="2" s="1"/>
  <c r="AE23" i="4" s="1"/>
  <c r="AD25" i="3"/>
  <c r="AD23" i="3"/>
  <c r="AE22" i="3"/>
  <c r="AD26" i="3"/>
  <c r="AD36" i="3"/>
  <c r="AB137" i="2"/>
  <c r="AB5" i="4" s="1"/>
  <c r="AB77" i="3"/>
  <c r="AE118" i="3" l="1"/>
  <c r="AE39" i="4" s="1"/>
  <c r="AE45" i="3"/>
  <c r="AA33" i="4"/>
  <c r="AF144" i="2"/>
  <c r="AF12" i="4" s="1"/>
  <c r="AB163" i="2"/>
  <c r="AB73" i="4"/>
  <c r="AB165" i="2"/>
  <c r="AG42" i="2"/>
  <c r="AG142" i="2"/>
  <c r="AG10" i="4" s="1"/>
  <c r="AH50" i="2"/>
  <c r="AH143" i="2"/>
  <c r="AH11" i="4" s="1"/>
  <c r="AC162" i="2"/>
  <c r="AC30" i="4" s="1"/>
  <c r="AC31" i="4" s="1"/>
  <c r="AD157" i="2"/>
  <c r="AD25" i="4" s="1"/>
  <c r="AD160" i="2"/>
  <c r="AE61" i="4"/>
  <c r="AE141" i="3"/>
  <c r="AE62" i="4" s="1"/>
  <c r="AD43" i="4"/>
  <c r="AD125" i="3"/>
  <c r="AD46" i="4" s="1"/>
  <c r="AE15" i="4"/>
  <c r="AE150" i="2"/>
  <c r="AE18" i="4" s="1"/>
  <c r="AG9" i="4"/>
  <c r="AE57" i="4"/>
  <c r="AE137" i="3"/>
  <c r="AE58" i="4" s="1"/>
  <c r="AC49" i="4"/>
  <c r="AC131" i="3"/>
  <c r="AC52" i="4" s="1"/>
  <c r="AF21" i="4"/>
  <c r="AH34" i="2"/>
  <c r="AH141" i="2"/>
  <c r="AC37" i="4"/>
  <c r="AC119" i="3"/>
  <c r="AC40" i="4" s="1"/>
  <c r="AB143" i="3"/>
  <c r="AF59" i="2"/>
  <c r="AF147" i="2"/>
  <c r="AE67" i="2"/>
  <c r="AG75" i="2"/>
  <c r="AI73" i="2"/>
  <c r="AH74" i="2"/>
  <c r="AH149" i="2" s="1"/>
  <c r="AH17" i="4" s="1"/>
  <c r="AI49" i="2"/>
  <c r="AJ48" i="2"/>
  <c r="AH57" i="2"/>
  <c r="AG58" i="2"/>
  <c r="AH40" i="2"/>
  <c r="AH41" i="2" s="1"/>
  <c r="AI32" i="2"/>
  <c r="AI33" i="2" s="1"/>
  <c r="AE122" i="3"/>
  <c r="AE124" i="3"/>
  <c r="AE45" i="4" s="1"/>
  <c r="AE123" i="3"/>
  <c r="AE44" i="4" s="1"/>
  <c r="AF65" i="2"/>
  <c r="AF66" i="2" s="1"/>
  <c r="AF148" i="2" s="1"/>
  <c r="AF16" i="4" s="1"/>
  <c r="AG89" i="2"/>
  <c r="AF90" i="2"/>
  <c r="AF154" i="2" s="1"/>
  <c r="AF22" i="4" s="1"/>
  <c r="AH82" i="2"/>
  <c r="AG83" i="2"/>
  <c r="AG153" i="2" s="1"/>
  <c r="AD130" i="2"/>
  <c r="AE129" i="2"/>
  <c r="AE106" i="2"/>
  <c r="AE156" i="2" s="1"/>
  <c r="AE24" i="4" s="1"/>
  <c r="AF105" i="2"/>
  <c r="AD27" i="3"/>
  <c r="AD116" i="3" s="1"/>
  <c r="AE114" i="2"/>
  <c r="AF113" i="2"/>
  <c r="AE25" i="3"/>
  <c r="AF22" i="3"/>
  <c r="AE26" i="3"/>
  <c r="AE23" i="3"/>
  <c r="AE23" i="2"/>
  <c r="AE24" i="2" s="1"/>
  <c r="AE25" i="2" s="1"/>
  <c r="AE36" i="3"/>
  <c r="AC135" i="2"/>
  <c r="AC3" i="4" s="1"/>
  <c r="AC9" i="2"/>
  <c r="AC91" i="3"/>
  <c r="AE7" i="2"/>
  <c r="AE8" i="2" s="1"/>
  <c r="AD29" i="4"/>
  <c r="AG97" i="2"/>
  <c r="AF98" i="2"/>
  <c r="AF155" i="2" s="1"/>
  <c r="AF23" i="4" s="1"/>
  <c r="AD79" i="3"/>
  <c r="AD82" i="3" s="1"/>
  <c r="AD129" i="3" s="1"/>
  <c r="AD50" i="4" s="1"/>
  <c r="AD86" i="3"/>
  <c r="AD89" i="3" s="1"/>
  <c r="AD130" i="3" s="1"/>
  <c r="AD51" i="4" s="1"/>
  <c r="AE72" i="3"/>
  <c r="AD75" i="3"/>
  <c r="AD128" i="3" s="1"/>
  <c r="AD16" i="2"/>
  <c r="AE15" i="2"/>
  <c r="AC77" i="3"/>
  <c r="AE2" i="4"/>
  <c r="AD70" i="4"/>
  <c r="AD71" i="4" s="1"/>
  <c r="AC29" i="3"/>
  <c r="AC84" i="3"/>
  <c r="AB138" i="2"/>
  <c r="AB6" i="4" s="1"/>
  <c r="AB33" i="4" s="1"/>
  <c r="AC136" i="2"/>
  <c r="AC4" i="4" s="1"/>
  <c r="AC17" i="2"/>
  <c r="AC137" i="2"/>
  <c r="AC5" i="4" s="1"/>
  <c r="AF31" i="3"/>
  <c r="AF34" i="3" s="1"/>
  <c r="AF117" i="3" s="1"/>
  <c r="AF38" i="4" s="1"/>
  <c r="AG5" i="3"/>
  <c r="AF108" i="3"/>
  <c r="AF111" i="3" s="1"/>
  <c r="AF140" i="3" s="1"/>
  <c r="AF101" i="3"/>
  <c r="AF104" i="3" s="1"/>
  <c r="AF136" i="3" s="1"/>
  <c r="AF98" i="3"/>
  <c r="AF38" i="3"/>
  <c r="AF43" i="3" s="1"/>
  <c r="AF121" i="2"/>
  <c r="AE122" i="2"/>
  <c r="AE161" i="2" s="1"/>
  <c r="AA64" i="4"/>
  <c r="AA66" i="4" s="1"/>
  <c r="AF118" i="3" l="1"/>
  <c r="AF39" i="4" s="1"/>
  <c r="AF45" i="3"/>
  <c r="AG144" i="2"/>
  <c r="AG12" i="4" s="1"/>
  <c r="AC73" i="4"/>
  <c r="AC163" i="2"/>
  <c r="AC165" i="2"/>
  <c r="AD162" i="2"/>
  <c r="AD163" i="2" s="1"/>
  <c r="AH42" i="2"/>
  <c r="AH142" i="2"/>
  <c r="AH10" i="4" s="1"/>
  <c r="AI50" i="2"/>
  <c r="AI143" i="2"/>
  <c r="AI11" i="4" s="1"/>
  <c r="AE157" i="2"/>
  <c r="AE25" i="4" s="1"/>
  <c r="AE160" i="2"/>
  <c r="AF141" i="3"/>
  <c r="AF62" i="4" s="1"/>
  <c r="AF61" i="4"/>
  <c r="AD28" i="4"/>
  <c r="AD49" i="4"/>
  <c r="AD131" i="3"/>
  <c r="AD52" i="4" s="1"/>
  <c r="AD37" i="4"/>
  <c r="AD119" i="3"/>
  <c r="AD40" i="4" s="1"/>
  <c r="AF57" i="4"/>
  <c r="AF137" i="3"/>
  <c r="AF58" i="4" s="1"/>
  <c r="AG59" i="2"/>
  <c r="AG147" i="2"/>
  <c r="AF15" i="4"/>
  <c r="AF150" i="2"/>
  <c r="AF18" i="4" s="1"/>
  <c r="AC143" i="3"/>
  <c r="AG21" i="4"/>
  <c r="AE43" i="4"/>
  <c r="AE125" i="3"/>
  <c r="AE46" i="4" s="1"/>
  <c r="AH9" i="4"/>
  <c r="AI34" i="2"/>
  <c r="AI141" i="2"/>
  <c r="AA68" i="4"/>
  <c r="AA72" i="4" s="1"/>
  <c r="AF67" i="2"/>
  <c r="AH75" i="2"/>
  <c r="AI74" i="2"/>
  <c r="AI149" i="2" s="1"/>
  <c r="AI17" i="4" s="1"/>
  <c r="AJ73" i="2"/>
  <c r="AJ49" i="2"/>
  <c r="AK48" i="2"/>
  <c r="AH58" i="2"/>
  <c r="AI57" i="2"/>
  <c r="AI40" i="2"/>
  <c r="AI41" i="2" s="1"/>
  <c r="AJ32" i="2"/>
  <c r="AJ33" i="2" s="1"/>
  <c r="AD29" i="3"/>
  <c r="AF124" i="3"/>
  <c r="AF45" i="4" s="1"/>
  <c r="AF123" i="3"/>
  <c r="AF44" i="4" s="1"/>
  <c r="AF122" i="3"/>
  <c r="AG65" i="2"/>
  <c r="AG66" i="2" s="1"/>
  <c r="AG148" i="2" s="1"/>
  <c r="AG16" i="4" s="1"/>
  <c r="AI82" i="2"/>
  <c r="AH83" i="2"/>
  <c r="AH153" i="2" s="1"/>
  <c r="AH89" i="2"/>
  <c r="AG90" i="2"/>
  <c r="AG154" i="2" s="1"/>
  <c r="AG22" i="4" s="1"/>
  <c r="AF129" i="2"/>
  <c r="AE130" i="2"/>
  <c r="AB64" i="4"/>
  <c r="AB66" i="4" s="1"/>
  <c r="AG113" i="2"/>
  <c r="AF114" i="2"/>
  <c r="AE27" i="3"/>
  <c r="AF106" i="2"/>
  <c r="AF156" i="2" s="1"/>
  <c r="AF24" i="4" s="1"/>
  <c r="AG105" i="2"/>
  <c r="AF2" i="4"/>
  <c r="AE70" i="4"/>
  <c r="AE71" i="4" s="1"/>
  <c r="AD84" i="3"/>
  <c r="AE29" i="4"/>
  <c r="AD135" i="2"/>
  <c r="AD3" i="4" s="1"/>
  <c r="AD9" i="2"/>
  <c r="AF122" i="2"/>
  <c r="AF161" i="2" s="1"/>
  <c r="AG121" i="2"/>
  <c r="AH5" i="3"/>
  <c r="AG38" i="3"/>
  <c r="AG43" i="3" s="1"/>
  <c r="AG31" i="3"/>
  <c r="AG34" i="3" s="1"/>
  <c r="AG117" i="3" s="1"/>
  <c r="AG38" i="4" s="1"/>
  <c r="AG98" i="3"/>
  <c r="AG101" i="3"/>
  <c r="AG104" i="3" s="1"/>
  <c r="AG136" i="3" s="1"/>
  <c r="AG108" i="3"/>
  <c r="AG111" i="3" s="1"/>
  <c r="AG140" i="3" s="1"/>
  <c r="AE75" i="3"/>
  <c r="AE128" i="3" s="1"/>
  <c r="AF72" i="3"/>
  <c r="AE79" i="3"/>
  <c r="AE82" i="3" s="1"/>
  <c r="AE129" i="3" s="1"/>
  <c r="AE50" i="4" s="1"/>
  <c r="AE86" i="3"/>
  <c r="AE89" i="3" s="1"/>
  <c r="AE130" i="3" s="1"/>
  <c r="AE51" i="4" s="1"/>
  <c r="AG98" i="2"/>
  <c r="AG155" i="2" s="1"/>
  <c r="AG23" i="4" s="1"/>
  <c r="AH97" i="2"/>
  <c r="AD137" i="2"/>
  <c r="AD5" i="4" s="1"/>
  <c r="AF23" i="3"/>
  <c r="AG22" i="3"/>
  <c r="AF25" i="3"/>
  <c r="AF26" i="3"/>
  <c r="AD136" i="2"/>
  <c r="AD4" i="4" s="1"/>
  <c r="AD17" i="2"/>
  <c r="AF7" i="2"/>
  <c r="AF8" i="2" s="1"/>
  <c r="AD77" i="3"/>
  <c r="AF36" i="3"/>
  <c r="AF15" i="2"/>
  <c r="AE16" i="2"/>
  <c r="AD91" i="3"/>
  <c r="AC138" i="2"/>
  <c r="AC6" i="4" s="1"/>
  <c r="AC33" i="4" s="1"/>
  <c r="AF23" i="2"/>
  <c r="AF24" i="2" s="1"/>
  <c r="AF25" i="2" s="1"/>
  <c r="AG118" i="3" l="1"/>
  <c r="AG39" i="4" s="1"/>
  <c r="AG45" i="3"/>
  <c r="AH144" i="2"/>
  <c r="AH12" i="4" s="1"/>
  <c r="AD73" i="4"/>
  <c r="AJ50" i="2"/>
  <c r="AJ143" i="2"/>
  <c r="AJ11" i="4" s="1"/>
  <c r="AE28" i="4"/>
  <c r="AD30" i="4"/>
  <c r="AD31" i="4" s="1"/>
  <c r="AI42" i="2"/>
  <c r="AI142" i="2"/>
  <c r="AI10" i="4" s="1"/>
  <c r="AF157" i="2"/>
  <c r="AF25" i="4" s="1"/>
  <c r="AD165" i="2"/>
  <c r="AE162" i="2"/>
  <c r="AE163" i="2" s="1"/>
  <c r="AF160" i="2"/>
  <c r="AF28" i="4" s="1"/>
  <c r="AG61" i="4"/>
  <c r="AG141" i="3"/>
  <c r="AG62" i="4" s="1"/>
  <c r="AI9" i="4"/>
  <c r="AE29" i="3"/>
  <c r="AE116" i="3"/>
  <c r="AD143" i="3"/>
  <c r="AH21" i="4"/>
  <c r="AJ34" i="2"/>
  <c r="AJ141" i="2"/>
  <c r="AG57" i="4"/>
  <c r="AG137" i="3"/>
  <c r="AG58" i="4" s="1"/>
  <c r="AF43" i="4"/>
  <c r="AF125" i="3"/>
  <c r="AF46" i="4" s="1"/>
  <c r="AH59" i="2"/>
  <c r="AH147" i="2"/>
  <c r="AE49" i="4"/>
  <c r="AE131" i="3"/>
  <c r="AE52" i="4" s="1"/>
  <c r="AG15" i="4"/>
  <c r="AG150" i="2"/>
  <c r="AG18" i="4" s="1"/>
  <c r="AB68" i="4"/>
  <c r="AB72" i="4" s="1"/>
  <c r="AG67" i="2"/>
  <c r="AI75" i="2"/>
  <c r="AJ74" i="2"/>
  <c r="AJ149" i="2" s="1"/>
  <c r="AJ17" i="4" s="1"/>
  <c r="AK73" i="2"/>
  <c r="AL48" i="2"/>
  <c r="AK49" i="2"/>
  <c r="AI58" i="2"/>
  <c r="AJ57" i="2"/>
  <c r="AJ40" i="2"/>
  <c r="AJ41" i="2" s="1"/>
  <c r="AK32" i="2"/>
  <c r="AK33" i="2" s="1"/>
  <c r="AG124" i="3"/>
  <c r="AG45" i="4" s="1"/>
  <c r="AG123" i="3"/>
  <c r="AG44" i="4" s="1"/>
  <c r="AG122" i="3"/>
  <c r="AH65" i="2"/>
  <c r="AH66" i="2" s="1"/>
  <c r="AH148" i="2" s="1"/>
  <c r="AH16" i="4" s="1"/>
  <c r="AI89" i="2"/>
  <c r="AH90" i="2"/>
  <c r="AH154" i="2" s="1"/>
  <c r="AH22" i="4" s="1"/>
  <c r="AI83" i="2"/>
  <c r="AI153" i="2" s="1"/>
  <c r="AJ82" i="2"/>
  <c r="AF130" i="2"/>
  <c r="AG129" i="2"/>
  <c r="AG114" i="2"/>
  <c r="AH113" i="2"/>
  <c r="AG106" i="2"/>
  <c r="AG156" i="2" s="1"/>
  <c r="AG24" i="4" s="1"/>
  <c r="AH105" i="2"/>
  <c r="AE84" i="3"/>
  <c r="AG36" i="3"/>
  <c r="AG23" i="2"/>
  <c r="AG24" i="2" s="1"/>
  <c r="AG25" i="2" s="1"/>
  <c r="AE137" i="2"/>
  <c r="AE5" i="4" s="1"/>
  <c r="AG26" i="3"/>
  <c r="AG25" i="3"/>
  <c r="AG23" i="3"/>
  <c r="AH22" i="3"/>
  <c r="AE77" i="3"/>
  <c r="AH31" i="3"/>
  <c r="AH34" i="3" s="1"/>
  <c r="AH117" i="3" s="1"/>
  <c r="AH38" i="4" s="1"/>
  <c r="AI5" i="3"/>
  <c r="AH38" i="3"/>
  <c r="AH43" i="3" s="1"/>
  <c r="AH108" i="3"/>
  <c r="AH111" i="3" s="1"/>
  <c r="AH140" i="3" s="1"/>
  <c r="AH101" i="3"/>
  <c r="AH104" i="3" s="1"/>
  <c r="AH136" i="3" s="1"/>
  <c r="AH98" i="3"/>
  <c r="AF29" i="4"/>
  <c r="AE136" i="2"/>
  <c r="AE4" i="4" s="1"/>
  <c r="AE17" i="2"/>
  <c r="AH98" i="2"/>
  <c r="AH155" i="2" s="1"/>
  <c r="AH23" i="4" s="1"/>
  <c r="AI97" i="2"/>
  <c r="AF86" i="3"/>
  <c r="AF89" i="3" s="1"/>
  <c r="AF130" i="3" s="1"/>
  <c r="AF51" i="4" s="1"/>
  <c r="AG72" i="3"/>
  <c r="AF79" i="3"/>
  <c r="AF82" i="3" s="1"/>
  <c r="AF129" i="3" s="1"/>
  <c r="AF50" i="4" s="1"/>
  <c r="AF75" i="3"/>
  <c r="AF128" i="3" s="1"/>
  <c r="AH121" i="2"/>
  <c r="AG122" i="2"/>
  <c r="AG161" i="2" s="1"/>
  <c r="AF70" i="4"/>
  <c r="AF71" i="4" s="1"/>
  <c r="AG2" i="4"/>
  <c r="AF16" i="2"/>
  <c r="AG15" i="2"/>
  <c r="AE135" i="2"/>
  <c r="AE3" i="4" s="1"/>
  <c r="AE9" i="2"/>
  <c r="AC64" i="4"/>
  <c r="AC66" i="4" s="1"/>
  <c r="AG7" i="2"/>
  <c r="AG8" i="2" s="1"/>
  <c r="AF27" i="3"/>
  <c r="AF116" i="3" s="1"/>
  <c r="AE91" i="3"/>
  <c r="AD138" i="2"/>
  <c r="AD6" i="4" s="1"/>
  <c r="AH118" i="3" l="1"/>
  <c r="AH39" i="4" s="1"/>
  <c r="AH45" i="3"/>
  <c r="AD33" i="4"/>
  <c r="AE165" i="2"/>
  <c r="AE30" i="4"/>
  <c r="AE31" i="4" s="1"/>
  <c r="AF162" i="2"/>
  <c r="AF30" i="4" s="1"/>
  <c r="AF31" i="4" s="1"/>
  <c r="AJ42" i="2"/>
  <c r="AJ142" i="2"/>
  <c r="AJ10" i="4" s="1"/>
  <c r="AI144" i="2"/>
  <c r="AI12" i="4" s="1"/>
  <c r="AK50" i="2"/>
  <c r="AK143" i="2"/>
  <c r="AK11" i="4" s="1"/>
  <c r="AG157" i="2"/>
  <c r="AG25" i="4" s="1"/>
  <c r="AG160" i="2"/>
  <c r="AH61" i="4"/>
  <c r="AH141" i="3"/>
  <c r="AH62" i="4" s="1"/>
  <c r="AE37" i="4"/>
  <c r="AE73" i="4" s="1"/>
  <c r="AE119" i="3"/>
  <c r="AE40" i="4" s="1"/>
  <c r="AF49" i="4"/>
  <c r="AF131" i="3"/>
  <c r="AF52" i="4" s="1"/>
  <c r="AI21" i="4"/>
  <c r="AI59" i="2"/>
  <c r="AI147" i="2"/>
  <c r="AE143" i="3"/>
  <c r="AK34" i="2"/>
  <c r="AK141" i="2"/>
  <c r="AH15" i="4"/>
  <c r="AH150" i="2"/>
  <c r="AH18" i="4" s="1"/>
  <c r="AF37" i="4"/>
  <c r="AF119" i="3"/>
  <c r="AF40" i="4" s="1"/>
  <c r="AH57" i="4"/>
  <c r="AH137" i="3"/>
  <c r="AH58" i="4" s="1"/>
  <c r="AG43" i="4"/>
  <c r="AG125" i="3"/>
  <c r="AG46" i="4" s="1"/>
  <c r="AJ9" i="4"/>
  <c r="AH67" i="2"/>
  <c r="AJ75" i="2"/>
  <c r="AK74" i="2"/>
  <c r="AK149" i="2" s="1"/>
  <c r="AK17" i="4" s="1"/>
  <c r="AL73" i="2"/>
  <c r="AL49" i="2"/>
  <c r="AM48" i="2"/>
  <c r="AJ58" i="2"/>
  <c r="AK57" i="2"/>
  <c r="AK40" i="2"/>
  <c r="AK41" i="2" s="1"/>
  <c r="AL32" i="2"/>
  <c r="AL33" i="2" s="1"/>
  <c r="AD64" i="4"/>
  <c r="AD66" i="4" s="1"/>
  <c r="AH124" i="3"/>
  <c r="AH45" i="4" s="1"/>
  <c r="AH123" i="3"/>
  <c r="AH44" i="4" s="1"/>
  <c r="AH122" i="3"/>
  <c r="AI65" i="2"/>
  <c r="AI66" i="2" s="1"/>
  <c r="AI148" i="2" s="1"/>
  <c r="AI16" i="4" s="1"/>
  <c r="AJ83" i="2"/>
  <c r="AJ153" i="2" s="1"/>
  <c r="AK82" i="2"/>
  <c r="AJ89" i="2"/>
  <c r="AI90" i="2"/>
  <c r="AI154" i="2" s="1"/>
  <c r="AI22" i="4" s="1"/>
  <c r="AG130" i="2"/>
  <c r="AH129" i="2"/>
  <c r="AI105" i="2"/>
  <c r="AH106" i="2"/>
  <c r="AH156" i="2" s="1"/>
  <c r="AH24" i="4" s="1"/>
  <c r="AG27" i="3"/>
  <c r="AG116" i="3" s="1"/>
  <c r="AI113" i="2"/>
  <c r="AH114" i="2"/>
  <c r="AF29" i="3"/>
  <c r="AH2" i="4"/>
  <c r="AG70" i="4"/>
  <c r="AG71" i="4" s="1"/>
  <c r="AF77" i="3"/>
  <c r="AH36" i="3"/>
  <c r="AG16" i="2"/>
  <c r="AH15" i="2"/>
  <c r="AH122" i="2"/>
  <c r="AH161" i="2" s="1"/>
  <c r="AI121" i="2"/>
  <c r="AF84" i="3"/>
  <c r="AF136" i="2"/>
  <c r="AF4" i="4" s="1"/>
  <c r="AF17" i="2"/>
  <c r="AG75" i="3"/>
  <c r="AG128" i="3" s="1"/>
  <c r="AH72" i="3"/>
  <c r="AG86" i="3"/>
  <c r="AG89" i="3" s="1"/>
  <c r="AG130" i="3" s="1"/>
  <c r="AG51" i="4" s="1"/>
  <c r="AG79" i="3"/>
  <c r="AG82" i="3" s="1"/>
  <c r="AG129" i="3" s="1"/>
  <c r="AG50" i="4" s="1"/>
  <c r="AE138" i="2"/>
  <c r="AE6" i="4" s="1"/>
  <c r="AE33" i="4" s="1"/>
  <c r="AG29" i="4"/>
  <c r="AI98" i="2"/>
  <c r="AI155" i="2" s="1"/>
  <c r="AI23" i="4" s="1"/>
  <c r="AJ97" i="2"/>
  <c r="AF137" i="2"/>
  <c r="AF5" i="4" s="1"/>
  <c r="AH7" i="2"/>
  <c r="AH8" i="2" s="1"/>
  <c r="AF135" i="2"/>
  <c r="AF3" i="4" s="1"/>
  <c r="AF9" i="2"/>
  <c r="AF91" i="3"/>
  <c r="AC68" i="4"/>
  <c r="AC72" i="4" s="1"/>
  <c r="AI31" i="3"/>
  <c r="AI34" i="3" s="1"/>
  <c r="AI117" i="3" s="1"/>
  <c r="AI38" i="4" s="1"/>
  <c r="AJ5" i="3"/>
  <c r="AI38" i="3"/>
  <c r="AI43" i="3" s="1"/>
  <c r="AI108" i="3"/>
  <c r="AI111" i="3" s="1"/>
  <c r="AI140" i="3" s="1"/>
  <c r="AI98" i="3"/>
  <c r="AI101" i="3"/>
  <c r="AI104" i="3" s="1"/>
  <c r="AI136" i="3" s="1"/>
  <c r="AH25" i="3"/>
  <c r="AH23" i="3"/>
  <c r="AI22" i="3"/>
  <c r="AH26" i="3"/>
  <c r="AH23" i="2"/>
  <c r="AH24" i="2" s="1"/>
  <c r="AH25" i="2" s="1"/>
  <c r="AI118" i="3" l="1"/>
  <c r="AI39" i="4" s="1"/>
  <c r="AI45" i="3"/>
  <c r="AF163" i="2"/>
  <c r="AJ144" i="2"/>
  <c r="AJ12" i="4" s="1"/>
  <c r="AF73" i="4"/>
  <c r="AF165" i="2"/>
  <c r="AG162" i="2"/>
  <c r="AG30" i="4" s="1"/>
  <c r="AK42" i="2"/>
  <c r="AK142" i="2"/>
  <c r="AK10" i="4" s="1"/>
  <c r="AL50" i="2"/>
  <c r="AL143" i="2"/>
  <c r="AL11" i="4" s="1"/>
  <c r="AH157" i="2"/>
  <c r="AH25" i="4" s="1"/>
  <c r="AH160" i="2"/>
  <c r="AI61" i="4"/>
  <c r="AI141" i="3"/>
  <c r="AI62" i="4" s="1"/>
  <c r="AG28" i="4"/>
  <c r="AG37" i="4"/>
  <c r="AG119" i="3"/>
  <c r="AG40" i="4" s="1"/>
  <c r="AH43" i="4"/>
  <c r="AH125" i="3"/>
  <c r="AH46" i="4" s="1"/>
  <c r="AI57" i="4"/>
  <c r="AI137" i="3"/>
  <c r="AI58" i="4" s="1"/>
  <c r="AG49" i="4"/>
  <c r="AG131" i="3"/>
  <c r="AG52" i="4" s="1"/>
  <c r="AF143" i="3"/>
  <c r="AJ21" i="4"/>
  <c r="AL34" i="2"/>
  <c r="AL141" i="2"/>
  <c r="AI15" i="4"/>
  <c r="AI150" i="2"/>
  <c r="AI18" i="4" s="1"/>
  <c r="AJ59" i="2"/>
  <c r="AJ147" i="2"/>
  <c r="AK9" i="4"/>
  <c r="AK144" i="2"/>
  <c r="AK12" i="4" s="1"/>
  <c r="AG29" i="3"/>
  <c r="AI67" i="2"/>
  <c r="AK75" i="2"/>
  <c r="AL74" i="2"/>
  <c r="AL149" i="2" s="1"/>
  <c r="AL17" i="4" s="1"/>
  <c r="AM73" i="2"/>
  <c r="AM49" i="2"/>
  <c r="AN48" i="2"/>
  <c r="AL57" i="2"/>
  <c r="AK58" i="2"/>
  <c r="AL40" i="2"/>
  <c r="AL41" i="2" s="1"/>
  <c r="AM32" i="2"/>
  <c r="AM33" i="2" s="1"/>
  <c r="AD68" i="4"/>
  <c r="AD72" i="4" s="1"/>
  <c r="AH27" i="3"/>
  <c r="AI123" i="3"/>
  <c r="AI44" i="4" s="1"/>
  <c r="AI122" i="3"/>
  <c r="AI124" i="3"/>
  <c r="AI45" i="4" s="1"/>
  <c r="AE64" i="4"/>
  <c r="AE66" i="4" s="1"/>
  <c r="AJ65" i="2"/>
  <c r="AJ66" i="2" s="1"/>
  <c r="AJ148" i="2" s="1"/>
  <c r="AJ16" i="4" s="1"/>
  <c r="AJ90" i="2"/>
  <c r="AJ154" i="2" s="1"/>
  <c r="AJ22" i="4" s="1"/>
  <c r="AK89" i="2"/>
  <c r="AL82" i="2"/>
  <c r="AK83" i="2"/>
  <c r="AK153" i="2" s="1"/>
  <c r="AH130" i="2"/>
  <c r="AI129" i="2"/>
  <c r="AI114" i="2"/>
  <c r="AJ113" i="2"/>
  <c r="AJ105" i="2"/>
  <c r="AI106" i="2"/>
  <c r="AI156" i="2" s="1"/>
  <c r="AI24" i="4" s="1"/>
  <c r="AI7" i="2"/>
  <c r="AI8" i="2" s="1"/>
  <c r="AJ121" i="2"/>
  <c r="AI122" i="2"/>
  <c r="AI161" i="2" s="1"/>
  <c r="AK5" i="3"/>
  <c r="AJ31" i="3"/>
  <c r="AJ34" i="3" s="1"/>
  <c r="AJ117" i="3" s="1"/>
  <c r="AJ38" i="4" s="1"/>
  <c r="AJ38" i="3"/>
  <c r="AJ43" i="3" s="1"/>
  <c r="AJ101" i="3"/>
  <c r="AJ104" i="3" s="1"/>
  <c r="AJ136" i="3" s="1"/>
  <c r="AJ108" i="3"/>
  <c r="AJ111" i="3" s="1"/>
  <c r="AJ140" i="3" s="1"/>
  <c r="AJ98" i="3"/>
  <c r="AF138" i="2"/>
  <c r="AF6" i="4" s="1"/>
  <c r="AF33" i="4" s="1"/>
  <c r="AG91" i="3"/>
  <c r="AH29" i="4"/>
  <c r="AI2" i="4"/>
  <c r="AH70" i="4"/>
  <c r="AH71" i="4" s="1"/>
  <c r="AI23" i="2"/>
  <c r="AI24" i="2" s="1"/>
  <c r="AI25" i="2" s="1"/>
  <c r="AG77" i="3"/>
  <c r="AG136" i="2"/>
  <c r="AG4" i="4" s="1"/>
  <c r="AG17" i="2"/>
  <c r="AG137" i="2"/>
  <c r="AG5" i="4" s="1"/>
  <c r="AG84" i="3"/>
  <c r="AI25" i="3"/>
  <c r="AJ22" i="3"/>
  <c r="AI26" i="3"/>
  <c r="AI23" i="3"/>
  <c r="AI36" i="3"/>
  <c r="AG135" i="2"/>
  <c r="AG3" i="4" s="1"/>
  <c r="AG9" i="2"/>
  <c r="AK97" i="2"/>
  <c r="AJ98" i="2"/>
  <c r="AJ155" i="2" s="1"/>
  <c r="AJ23" i="4" s="1"/>
  <c r="AH79" i="3"/>
  <c r="AH82" i="3" s="1"/>
  <c r="AH129" i="3" s="1"/>
  <c r="AH50" i="4" s="1"/>
  <c r="AH86" i="3"/>
  <c r="AH89" i="3" s="1"/>
  <c r="AH130" i="3" s="1"/>
  <c r="AH51" i="4" s="1"/>
  <c r="AH75" i="3"/>
  <c r="AH128" i="3" s="1"/>
  <c r="AI72" i="3"/>
  <c r="AI15" i="2"/>
  <c r="AH16" i="2"/>
  <c r="AJ118" i="3" l="1"/>
  <c r="AJ39" i="4" s="1"/>
  <c r="AJ45" i="3"/>
  <c r="AG165" i="2"/>
  <c r="AG31" i="4"/>
  <c r="AH162" i="2"/>
  <c r="AH30" i="4" s="1"/>
  <c r="AG163" i="2"/>
  <c r="AI157" i="2"/>
  <c r="AI25" i="4" s="1"/>
  <c r="AH163" i="2"/>
  <c r="AL42" i="2"/>
  <c r="AL142" i="2"/>
  <c r="AL10" i="4" s="1"/>
  <c r="AM50" i="2"/>
  <c r="AM143" i="2"/>
  <c r="AM11" i="4" s="1"/>
  <c r="AI160" i="2"/>
  <c r="AJ141" i="3"/>
  <c r="AJ62" i="4" s="1"/>
  <c r="AJ61" i="4"/>
  <c r="AH28" i="4"/>
  <c r="AH49" i="4"/>
  <c r="AH131" i="3"/>
  <c r="AH52" i="4" s="1"/>
  <c r="AK21" i="4"/>
  <c r="AI43" i="4"/>
  <c r="AI125" i="3"/>
  <c r="AI46" i="4" s="1"/>
  <c r="AJ57" i="4"/>
  <c r="AJ137" i="3"/>
  <c r="AJ58" i="4" s="1"/>
  <c r="AJ15" i="4"/>
  <c r="AJ150" i="2"/>
  <c r="AJ18" i="4" s="1"/>
  <c r="AL9" i="4"/>
  <c r="AM34" i="2"/>
  <c r="AM141" i="2"/>
  <c r="AH29" i="3"/>
  <c r="AH116" i="3"/>
  <c r="AK59" i="2"/>
  <c r="AK147" i="2"/>
  <c r="AG143" i="3"/>
  <c r="AG73" i="4"/>
  <c r="AJ67" i="2"/>
  <c r="AL75" i="2"/>
  <c r="AM74" i="2"/>
  <c r="AM149" i="2" s="1"/>
  <c r="AM17" i="4" s="1"/>
  <c r="AN73" i="2"/>
  <c r="AO48" i="2"/>
  <c r="AN49" i="2"/>
  <c r="AL58" i="2"/>
  <c r="AM57" i="2"/>
  <c r="AM40" i="2"/>
  <c r="AM41" i="2" s="1"/>
  <c r="AN32" i="2"/>
  <c r="AN33" i="2" s="1"/>
  <c r="AE68" i="4"/>
  <c r="AE72" i="4" s="1"/>
  <c r="AJ123" i="3"/>
  <c r="AJ44" i="4" s="1"/>
  <c r="AJ122" i="3"/>
  <c r="AJ124" i="3"/>
  <c r="AJ45" i="4" s="1"/>
  <c r="AF64" i="4"/>
  <c r="AF66" i="4" s="1"/>
  <c r="AK65" i="2"/>
  <c r="AK66" i="2" s="1"/>
  <c r="AK148" i="2" s="1"/>
  <c r="AK16" i="4" s="1"/>
  <c r="AM82" i="2"/>
  <c r="AL83" i="2"/>
  <c r="AL153" i="2" s="1"/>
  <c r="AK90" i="2"/>
  <c r="AK154" i="2" s="1"/>
  <c r="AK22" i="4" s="1"/>
  <c r="AL89" i="2"/>
  <c r="AI130" i="2"/>
  <c r="AJ129" i="2"/>
  <c r="AJ106" i="2"/>
  <c r="AJ156" i="2" s="1"/>
  <c r="AJ24" i="4" s="1"/>
  <c r="AK105" i="2"/>
  <c r="AI27" i="3"/>
  <c r="AI116" i="3" s="1"/>
  <c r="AJ114" i="2"/>
  <c r="AK113" i="2"/>
  <c r="AH77" i="3"/>
  <c r="AJ122" i="2"/>
  <c r="AJ161" i="2" s="1"/>
  <c r="AK121" i="2"/>
  <c r="AJ7" i="2"/>
  <c r="AJ8" i="2" s="1"/>
  <c r="AH91" i="3"/>
  <c r="AH137" i="2"/>
  <c r="AH5" i="4" s="1"/>
  <c r="AH135" i="2"/>
  <c r="AH3" i="4" s="1"/>
  <c r="AH9" i="2"/>
  <c r="AJ15" i="2"/>
  <c r="AI16" i="2"/>
  <c r="AJ23" i="2"/>
  <c r="AJ24" i="2" s="1"/>
  <c r="AJ25" i="2" s="1"/>
  <c r="AK31" i="3"/>
  <c r="AK34" i="3" s="1"/>
  <c r="AK117" i="3" s="1"/>
  <c r="AK38" i="4" s="1"/>
  <c r="AK38" i="3"/>
  <c r="AK43" i="3" s="1"/>
  <c r="AK98" i="3"/>
  <c r="AK101" i="3"/>
  <c r="AK104" i="3" s="1"/>
  <c r="AK136" i="3" s="1"/>
  <c r="AL5" i="3"/>
  <c r="AK108" i="3"/>
  <c r="AK111" i="3" s="1"/>
  <c r="AK140" i="3" s="1"/>
  <c r="AI70" i="4"/>
  <c r="AI71" i="4" s="1"/>
  <c r="AJ2" i="4"/>
  <c r="AH136" i="2"/>
  <c r="AH4" i="4" s="1"/>
  <c r="AH17" i="2"/>
  <c r="AG138" i="2"/>
  <c r="AG6" i="4" s="1"/>
  <c r="AG33" i="4" s="1"/>
  <c r="AJ36" i="3"/>
  <c r="AH84" i="3"/>
  <c r="AK98" i="2"/>
  <c r="AK155" i="2" s="1"/>
  <c r="AK23" i="4" s="1"/>
  <c r="AL97" i="2"/>
  <c r="AJ23" i="3"/>
  <c r="AK22" i="3"/>
  <c r="AJ26" i="3"/>
  <c r="AJ25" i="3"/>
  <c r="AI75" i="3"/>
  <c r="AI128" i="3" s="1"/>
  <c r="AI86" i="3"/>
  <c r="AI89" i="3" s="1"/>
  <c r="AI130" i="3" s="1"/>
  <c r="AI51" i="4" s="1"/>
  <c r="AJ72" i="3"/>
  <c r="AI79" i="3"/>
  <c r="AI82" i="3" s="1"/>
  <c r="AI129" i="3" s="1"/>
  <c r="AI50" i="4" s="1"/>
  <c r="AI29" i="4"/>
  <c r="AK118" i="3" l="1"/>
  <c r="AK39" i="4" s="1"/>
  <c r="AK45" i="3"/>
  <c r="AH165" i="2"/>
  <c r="AL144" i="2"/>
  <c r="AL12" i="4" s="1"/>
  <c r="AH143" i="3"/>
  <c r="AI162" i="2"/>
  <c r="AI30" i="4" s="1"/>
  <c r="AN50" i="2"/>
  <c r="AN143" i="2"/>
  <c r="AN11" i="4" s="1"/>
  <c r="AM42" i="2"/>
  <c r="AM142" i="2"/>
  <c r="AM10" i="4" s="1"/>
  <c r="AH31" i="4"/>
  <c r="AI28" i="4"/>
  <c r="AJ157" i="2"/>
  <c r="AJ25" i="4" s="1"/>
  <c r="AJ160" i="2"/>
  <c r="AK141" i="3"/>
  <c r="AK62" i="4" s="1"/>
  <c r="AK61" i="4"/>
  <c r="AK57" i="4"/>
  <c r="AK137" i="3"/>
  <c r="AK58" i="4" s="1"/>
  <c r="AM9" i="4"/>
  <c r="AL21" i="4"/>
  <c r="AI119" i="3"/>
  <c r="AI40" i="4" s="1"/>
  <c r="AI37" i="4"/>
  <c r="AL59" i="2"/>
  <c r="AL147" i="2"/>
  <c r="AK15" i="4"/>
  <c r="AK150" i="2"/>
  <c r="AK18" i="4" s="1"/>
  <c r="AN34" i="2"/>
  <c r="AN141" i="2"/>
  <c r="AI49" i="4"/>
  <c r="AI131" i="3"/>
  <c r="AI52" i="4" s="1"/>
  <c r="AJ43" i="4"/>
  <c r="AJ125" i="3"/>
  <c r="AJ46" i="4" s="1"/>
  <c r="AH37" i="4"/>
  <c r="AH73" i="4" s="1"/>
  <c r="AH119" i="3"/>
  <c r="AH40" i="4" s="1"/>
  <c r="AF68" i="4"/>
  <c r="AF72" i="4" s="1"/>
  <c r="AK67" i="2"/>
  <c r="AM75" i="2"/>
  <c r="AO73" i="2"/>
  <c r="AN74" i="2"/>
  <c r="AN149" i="2" s="1"/>
  <c r="AN17" i="4" s="1"/>
  <c r="AO49" i="2"/>
  <c r="AP48" i="2"/>
  <c r="AN57" i="2"/>
  <c r="AM58" i="2"/>
  <c r="AN40" i="2"/>
  <c r="AN41" i="2" s="1"/>
  <c r="AO32" i="2"/>
  <c r="AO33" i="2" s="1"/>
  <c r="AI29" i="3"/>
  <c r="AK123" i="3"/>
  <c r="AK44" i="4" s="1"/>
  <c r="AK122" i="3"/>
  <c r="AK124" i="3"/>
  <c r="AK45" i="4" s="1"/>
  <c r="AL65" i="2"/>
  <c r="AL66" i="2" s="1"/>
  <c r="AL148" i="2" s="1"/>
  <c r="AL16" i="4" s="1"/>
  <c r="AM89" i="2"/>
  <c r="AL90" i="2"/>
  <c r="AL154" i="2" s="1"/>
  <c r="AL22" i="4" s="1"/>
  <c r="AN82" i="2"/>
  <c r="AM83" i="2"/>
  <c r="AM153" i="2" s="1"/>
  <c r="AK129" i="2"/>
  <c r="AJ130" i="2"/>
  <c r="AJ27" i="3"/>
  <c r="AJ116" i="3" s="1"/>
  <c r="AL105" i="2"/>
  <c r="AK106" i="2"/>
  <c r="AK156" i="2" s="1"/>
  <c r="AK24" i="4" s="1"/>
  <c r="AG64" i="4"/>
  <c r="AG66" i="4" s="1"/>
  <c r="AK114" i="2"/>
  <c r="AL113" i="2"/>
  <c r="AK26" i="3"/>
  <c r="AK25" i="3"/>
  <c r="AL22" i="3"/>
  <c r="AK23" i="3"/>
  <c r="AL31" i="3"/>
  <c r="AL34" i="3" s="1"/>
  <c r="AL117" i="3" s="1"/>
  <c r="AL38" i="4" s="1"/>
  <c r="AM5" i="3"/>
  <c r="AL38" i="3"/>
  <c r="AL43" i="3" s="1"/>
  <c r="AL108" i="3"/>
  <c r="AL111" i="3" s="1"/>
  <c r="AL140" i="3" s="1"/>
  <c r="AL98" i="3"/>
  <c r="AL101" i="3"/>
  <c r="AL104" i="3" s="1"/>
  <c r="AL136" i="3" s="1"/>
  <c r="AL121" i="2"/>
  <c r="AK122" i="2"/>
  <c r="AK161" i="2" s="1"/>
  <c r="AI84" i="3"/>
  <c r="AL98" i="2"/>
  <c r="AL155" i="2" s="1"/>
  <c r="AL23" i="4" s="1"/>
  <c r="AM97" i="2"/>
  <c r="AH138" i="2"/>
  <c r="AH6" i="4" s="1"/>
  <c r="AH33" i="4" s="1"/>
  <c r="AJ29" i="4"/>
  <c r="AI91" i="3"/>
  <c r="AK36" i="3"/>
  <c r="AI137" i="2"/>
  <c r="AI5" i="4" s="1"/>
  <c r="AJ16" i="2"/>
  <c r="AK15" i="2"/>
  <c r="AK7" i="2"/>
  <c r="AK8" i="2" s="1"/>
  <c r="AI77" i="3"/>
  <c r="AJ79" i="3"/>
  <c r="AJ82" i="3" s="1"/>
  <c r="AJ129" i="3" s="1"/>
  <c r="AJ50" i="4" s="1"/>
  <c r="AJ75" i="3"/>
  <c r="AJ128" i="3" s="1"/>
  <c r="AK72" i="3"/>
  <c r="AJ86" i="3"/>
  <c r="AJ89" i="3" s="1"/>
  <c r="AJ130" i="3" s="1"/>
  <c r="AJ51" i="4" s="1"/>
  <c r="AJ70" i="4"/>
  <c r="AJ71" i="4" s="1"/>
  <c r="AK2" i="4"/>
  <c r="AK23" i="2"/>
  <c r="AK24" i="2" s="1"/>
  <c r="AK25" i="2" s="1"/>
  <c r="AI136" i="2"/>
  <c r="AI4" i="4" s="1"/>
  <c r="AI17" i="2"/>
  <c r="AI135" i="2"/>
  <c r="AI3" i="4" s="1"/>
  <c r="AI9" i="2"/>
  <c r="AL118" i="3" l="1"/>
  <c r="AL39" i="4" s="1"/>
  <c r="AL45" i="3"/>
  <c r="AM144" i="2"/>
  <c r="AM12" i="4" s="1"/>
  <c r="AI165" i="2"/>
  <c r="AI73" i="4"/>
  <c r="AI31" i="4"/>
  <c r="AK157" i="2"/>
  <c r="AK25" i="4" s="1"/>
  <c r="AN42" i="2"/>
  <c r="AN142" i="2"/>
  <c r="AN10" i="4" s="1"/>
  <c r="AO50" i="2"/>
  <c r="AO143" i="2"/>
  <c r="AO11" i="4" s="1"/>
  <c r="AJ162" i="2"/>
  <c r="AJ163" i="2" s="1"/>
  <c r="AI163" i="2"/>
  <c r="AK160" i="2"/>
  <c r="AL141" i="3"/>
  <c r="AL62" i="4" s="1"/>
  <c r="AL61" i="4"/>
  <c r="AJ28" i="4"/>
  <c r="AI143" i="3"/>
  <c r="AJ37" i="4"/>
  <c r="AJ119" i="3"/>
  <c r="AJ40" i="4" s="1"/>
  <c r="AM21" i="4"/>
  <c r="AM59" i="2"/>
  <c r="AM147" i="2"/>
  <c r="AJ49" i="4"/>
  <c r="AJ131" i="3"/>
  <c r="AJ52" i="4" s="1"/>
  <c r="AL57" i="4"/>
  <c r="AL137" i="3"/>
  <c r="AL58" i="4" s="1"/>
  <c r="AK43" i="4"/>
  <c r="AK125" i="3"/>
  <c r="AK46" i="4" s="1"/>
  <c r="AO34" i="2"/>
  <c r="AO141" i="2"/>
  <c r="AN9" i="4"/>
  <c r="AL15" i="4"/>
  <c r="AL150" i="2"/>
  <c r="AL18" i="4" s="1"/>
  <c r="AL67" i="2"/>
  <c r="AN75" i="2"/>
  <c r="AO74" i="2"/>
  <c r="AO149" i="2" s="1"/>
  <c r="AO17" i="4" s="1"/>
  <c r="AP73" i="2"/>
  <c r="AP49" i="2"/>
  <c r="AQ48" i="2"/>
  <c r="AQ49" i="2" s="1"/>
  <c r="AO57" i="2"/>
  <c r="AN58" i="2"/>
  <c r="AO40" i="2"/>
  <c r="AO41" i="2" s="1"/>
  <c r="AP32" i="2"/>
  <c r="AP33" i="2" s="1"/>
  <c r="AG68" i="4"/>
  <c r="AG72" i="4" s="1"/>
  <c r="AJ29" i="3"/>
  <c r="AL122" i="3"/>
  <c r="AL124" i="3"/>
  <c r="AL45" i="4" s="1"/>
  <c r="AL123" i="3"/>
  <c r="AL44" i="4" s="1"/>
  <c r="AM65" i="2"/>
  <c r="AM66" i="2" s="1"/>
  <c r="AM148" i="2" s="1"/>
  <c r="AM16" i="4" s="1"/>
  <c r="AO82" i="2"/>
  <c r="AN83" i="2"/>
  <c r="AN153" i="2" s="1"/>
  <c r="AM90" i="2"/>
  <c r="AM154" i="2" s="1"/>
  <c r="AM22" i="4" s="1"/>
  <c r="AN89" i="2"/>
  <c r="AL129" i="2"/>
  <c r="AK130" i="2"/>
  <c r="AH64" i="4"/>
  <c r="AH66" i="4" s="1"/>
  <c r="AL106" i="2"/>
  <c r="AL156" i="2" s="1"/>
  <c r="AL24" i="4" s="1"/>
  <c r="AM105" i="2"/>
  <c r="AL114" i="2"/>
  <c r="AM113" i="2"/>
  <c r="AL23" i="2"/>
  <c r="AL24" i="2" s="1"/>
  <c r="AL25" i="2" s="1"/>
  <c r="AK70" i="4"/>
  <c r="AK71" i="4" s="1"/>
  <c r="AL2" i="4"/>
  <c r="AM31" i="3"/>
  <c r="AM34" i="3" s="1"/>
  <c r="AM117" i="3" s="1"/>
  <c r="AM38" i="4" s="1"/>
  <c r="AN5" i="3"/>
  <c r="AM38" i="3"/>
  <c r="AM43" i="3" s="1"/>
  <c r="AM101" i="3"/>
  <c r="AM104" i="3" s="1"/>
  <c r="AM136" i="3" s="1"/>
  <c r="AM98" i="3"/>
  <c r="AM108" i="3"/>
  <c r="AM111" i="3" s="1"/>
  <c r="AM140" i="3" s="1"/>
  <c r="AJ84" i="3"/>
  <c r="AN97" i="2"/>
  <c r="AM98" i="2"/>
  <c r="AM155" i="2" s="1"/>
  <c r="AM23" i="4" s="1"/>
  <c r="AJ91" i="3"/>
  <c r="AK16" i="2"/>
  <c r="AL15" i="2"/>
  <c r="AK29" i="4"/>
  <c r="AK27" i="3"/>
  <c r="AK116" i="3" s="1"/>
  <c r="AJ77" i="3"/>
  <c r="AL7" i="2"/>
  <c r="AL8" i="2" s="1"/>
  <c r="AJ137" i="2"/>
  <c r="AJ5" i="4" s="1"/>
  <c r="AJ135" i="2"/>
  <c r="AJ3" i="4" s="1"/>
  <c r="AJ9" i="2"/>
  <c r="AL36" i="3"/>
  <c r="AI138" i="2"/>
  <c r="AI6" i="4" s="1"/>
  <c r="AI33" i="4" s="1"/>
  <c r="AK75" i="3"/>
  <c r="AK128" i="3" s="1"/>
  <c r="AL72" i="3"/>
  <c r="AK86" i="3"/>
  <c r="AK89" i="3" s="1"/>
  <c r="AK130" i="3" s="1"/>
  <c r="AK51" i="4" s="1"/>
  <c r="AK79" i="3"/>
  <c r="AK82" i="3" s="1"/>
  <c r="AK129" i="3" s="1"/>
  <c r="AK50" i="4" s="1"/>
  <c r="AJ136" i="2"/>
  <c r="AJ4" i="4" s="1"/>
  <c r="AJ17" i="2"/>
  <c r="AL122" i="2"/>
  <c r="AL161" i="2" s="1"/>
  <c r="AM121" i="2"/>
  <c r="AL25" i="3"/>
  <c r="AL23" i="3"/>
  <c r="AM22" i="3"/>
  <c r="AL26" i="3"/>
  <c r="AM118" i="3" l="1"/>
  <c r="AM39" i="4" s="1"/>
  <c r="AM45" i="3"/>
  <c r="AJ143" i="3"/>
  <c r="AN144" i="2"/>
  <c r="AN12" i="4" s="1"/>
  <c r="AJ73" i="4"/>
  <c r="AJ30" i="4"/>
  <c r="AJ31" i="4" s="1"/>
  <c r="AJ165" i="2"/>
  <c r="AQ50" i="2"/>
  <c r="AQ143" i="2"/>
  <c r="AQ11" i="4" s="1"/>
  <c r="AK28" i="4"/>
  <c r="AO42" i="2"/>
  <c r="AO142" i="2"/>
  <c r="AO10" i="4" s="1"/>
  <c r="AP50" i="2"/>
  <c r="AP143" i="2"/>
  <c r="AP11" i="4" s="1"/>
  <c r="AK162" i="2"/>
  <c r="AK163" i="2" s="1"/>
  <c r="AL157" i="2"/>
  <c r="AL25" i="4" s="1"/>
  <c r="AL160" i="2"/>
  <c r="AM61" i="4"/>
  <c r="AM141" i="3"/>
  <c r="AM62" i="4" s="1"/>
  <c r="AM57" i="4"/>
  <c r="AM137" i="3"/>
  <c r="AM58" i="4" s="1"/>
  <c r="AN59" i="2"/>
  <c r="AN147" i="2"/>
  <c r="AM15" i="4"/>
  <c r="AM150" i="2"/>
  <c r="AM18" i="4" s="1"/>
  <c r="AK49" i="4"/>
  <c r="AK131" i="3"/>
  <c r="AK52" i="4" s="1"/>
  <c r="AK37" i="4"/>
  <c r="AK119" i="3"/>
  <c r="AK40" i="4" s="1"/>
  <c r="AP34" i="2"/>
  <c r="AP141" i="2"/>
  <c r="AN21" i="4"/>
  <c r="AL43" i="4"/>
  <c r="AL125" i="3"/>
  <c r="AL46" i="4" s="1"/>
  <c r="AO9" i="4"/>
  <c r="AO144" i="2"/>
  <c r="AO12" i="4" s="1"/>
  <c r="AM67" i="2"/>
  <c r="AO75" i="2"/>
  <c r="AP74" i="2"/>
  <c r="AP149" i="2" s="1"/>
  <c r="AP17" i="4" s="1"/>
  <c r="AQ73" i="2"/>
  <c r="AQ74" i="2" s="1"/>
  <c r="AQ149" i="2" s="1"/>
  <c r="AQ17" i="4" s="1"/>
  <c r="AO58" i="2"/>
  <c r="AP57" i="2"/>
  <c r="AP40" i="2"/>
  <c r="AP41" i="2" s="1"/>
  <c r="AQ32" i="2"/>
  <c r="AQ33" i="2" s="1"/>
  <c r="AH68" i="4"/>
  <c r="AH72" i="4" s="1"/>
  <c r="AI64" i="4"/>
  <c r="AI66" i="4" s="1"/>
  <c r="AL27" i="3"/>
  <c r="AL116" i="3" s="1"/>
  <c r="AM122" i="3"/>
  <c r="AM124" i="3"/>
  <c r="AM45" i="4" s="1"/>
  <c r="AM123" i="3"/>
  <c r="AM44" i="4" s="1"/>
  <c r="AN65" i="2"/>
  <c r="AN66" i="2" s="1"/>
  <c r="AN148" i="2" s="1"/>
  <c r="AN16" i="4" s="1"/>
  <c r="AO89" i="2"/>
  <c r="AN90" i="2"/>
  <c r="AN154" i="2" s="1"/>
  <c r="AN22" i="4" s="1"/>
  <c r="AO83" i="2"/>
  <c r="AO153" i="2" s="1"/>
  <c r="AP82" i="2"/>
  <c r="AL130" i="2"/>
  <c r="AM129" i="2"/>
  <c r="AM114" i="2"/>
  <c r="AN113" i="2"/>
  <c r="AN105" i="2"/>
  <c r="AM106" i="2"/>
  <c r="AM156" i="2" s="1"/>
  <c r="AM24" i="4" s="1"/>
  <c r="AL29" i="4"/>
  <c r="AL79" i="3"/>
  <c r="AL82" i="3" s="1"/>
  <c r="AL129" i="3" s="1"/>
  <c r="AL50" i="4" s="1"/>
  <c r="AL86" i="3"/>
  <c r="AL89" i="3" s="1"/>
  <c r="AL130" i="3" s="1"/>
  <c r="AL51" i="4" s="1"/>
  <c r="AL75" i="3"/>
  <c r="AL128" i="3" s="1"/>
  <c r="AM72" i="3"/>
  <c r="AK77" i="3"/>
  <c r="AM7" i="2"/>
  <c r="AM8" i="2" s="1"/>
  <c r="AK84" i="3"/>
  <c r="AJ138" i="2"/>
  <c r="AJ6" i="4" s="1"/>
  <c r="AJ33" i="4" s="1"/>
  <c r="AK137" i="2"/>
  <c r="AK5" i="4" s="1"/>
  <c r="AM25" i="3"/>
  <c r="AN22" i="3"/>
  <c r="AM26" i="3"/>
  <c r="AM23" i="3"/>
  <c r="AN121" i="2"/>
  <c r="AM122" i="2"/>
  <c r="AM161" i="2" s="1"/>
  <c r="AK91" i="3"/>
  <c r="AM15" i="2"/>
  <c r="AL16" i="2"/>
  <c r="AN98" i="2"/>
  <c r="AN155" i="2" s="1"/>
  <c r="AN23" i="4" s="1"/>
  <c r="AO97" i="2"/>
  <c r="AO5" i="3"/>
  <c r="AN31" i="3"/>
  <c r="AN34" i="3" s="1"/>
  <c r="AN117" i="3" s="1"/>
  <c r="AN38" i="4" s="1"/>
  <c r="AN38" i="3"/>
  <c r="AN43" i="3" s="1"/>
  <c r="AN108" i="3"/>
  <c r="AN111" i="3" s="1"/>
  <c r="AN140" i="3" s="1"/>
  <c r="AN101" i="3"/>
  <c r="AN104" i="3" s="1"/>
  <c r="AN136" i="3" s="1"/>
  <c r="AN98" i="3"/>
  <c r="AM23" i="2"/>
  <c r="AM24" i="2" s="1"/>
  <c r="AM25" i="2" s="1"/>
  <c r="AK135" i="2"/>
  <c r="AK3" i="4" s="1"/>
  <c r="AK9" i="2"/>
  <c r="AK29" i="3"/>
  <c r="AK136" i="2"/>
  <c r="AK4" i="4" s="1"/>
  <c r="AK17" i="2"/>
  <c r="AM36" i="3"/>
  <c r="AM2" i="4"/>
  <c r="AL70" i="4"/>
  <c r="AL71" i="4" s="1"/>
  <c r="AN118" i="3" l="1"/>
  <c r="AN39" i="4" s="1"/>
  <c r="AN45" i="3"/>
  <c r="C22" i="5"/>
  <c r="E67" i="8" s="1"/>
  <c r="C16" i="5"/>
  <c r="E54" i="8" s="1"/>
  <c r="AP42" i="2"/>
  <c r="AP142" i="2"/>
  <c r="AP10" i="4" s="1"/>
  <c r="AK165" i="2"/>
  <c r="AL162" i="2"/>
  <c r="AL30" i="4" s="1"/>
  <c r="AK30" i="4"/>
  <c r="AK31" i="4" s="1"/>
  <c r="AM157" i="2"/>
  <c r="AM25" i="4" s="1"/>
  <c r="AN141" i="3"/>
  <c r="AN62" i="4" s="1"/>
  <c r="AN61" i="4"/>
  <c r="AM160" i="2"/>
  <c r="AL28" i="4"/>
  <c r="AN57" i="4"/>
  <c r="AN137" i="3"/>
  <c r="AN58" i="4" s="1"/>
  <c r="AP9" i="4"/>
  <c r="AN15" i="4"/>
  <c r="AN150" i="2"/>
  <c r="AN18" i="4" s="1"/>
  <c r="AO21" i="4"/>
  <c r="AM43" i="4"/>
  <c r="AM125" i="3"/>
  <c r="AM46" i="4" s="1"/>
  <c r="AQ34" i="2"/>
  <c r="AQ141" i="2"/>
  <c r="AO59" i="2"/>
  <c r="AO147" i="2"/>
  <c r="AK143" i="3"/>
  <c r="AL49" i="4"/>
  <c r="AL131" i="3"/>
  <c r="AL52" i="4" s="1"/>
  <c r="AL37" i="4"/>
  <c r="AL119" i="3"/>
  <c r="AL40" i="4" s="1"/>
  <c r="AK73" i="4"/>
  <c r="AN67" i="2"/>
  <c r="AQ75" i="2"/>
  <c r="AP75" i="2"/>
  <c r="AP58" i="2"/>
  <c r="AQ57" i="2"/>
  <c r="AQ58" i="2" s="1"/>
  <c r="AQ40" i="2"/>
  <c r="AQ41" i="2" s="1"/>
  <c r="AI68" i="4"/>
  <c r="AI72" i="4" s="1"/>
  <c r="AL29" i="3"/>
  <c r="AN124" i="3"/>
  <c r="AN45" i="4" s="1"/>
  <c r="AN122" i="3"/>
  <c r="AN123" i="3"/>
  <c r="AN44" i="4" s="1"/>
  <c r="AJ64" i="4"/>
  <c r="AJ66" i="4" s="1"/>
  <c r="AO65" i="2"/>
  <c r="AO66" i="2" s="1"/>
  <c r="AO148" i="2" s="1"/>
  <c r="AO16" i="4" s="1"/>
  <c r="AQ82" i="2"/>
  <c r="AQ83" i="2" s="1"/>
  <c r="AQ153" i="2" s="1"/>
  <c r="AP83" i="2"/>
  <c r="AP153" i="2" s="1"/>
  <c r="AP89" i="2"/>
  <c r="AO90" i="2"/>
  <c r="AO154" i="2" s="1"/>
  <c r="AO22" i="4" s="1"/>
  <c r="AN129" i="2"/>
  <c r="AM130" i="2"/>
  <c r="AO113" i="2"/>
  <c r="AN114" i="2"/>
  <c r="AN106" i="2"/>
  <c r="AN156" i="2" s="1"/>
  <c r="AN24" i="4" s="1"/>
  <c r="AO105" i="2"/>
  <c r="AM29" i="4"/>
  <c r="AN7" i="2"/>
  <c r="AN8" i="2" s="1"/>
  <c r="AN36" i="3"/>
  <c r="AP97" i="2"/>
  <c r="AO98" i="2"/>
  <c r="AO155" i="2" s="1"/>
  <c r="AO23" i="4" s="1"/>
  <c r="AN23" i="3"/>
  <c r="AO22" i="3"/>
  <c r="AN25" i="3"/>
  <c r="AN26" i="3"/>
  <c r="AL84" i="3"/>
  <c r="AK138" i="2"/>
  <c r="AK6" i="4" s="1"/>
  <c r="AP5" i="3"/>
  <c r="AO38" i="3"/>
  <c r="AO43" i="3" s="1"/>
  <c r="AO31" i="3"/>
  <c r="AO34" i="3" s="1"/>
  <c r="AO117" i="3" s="1"/>
  <c r="AO38" i="4" s="1"/>
  <c r="AO101" i="3"/>
  <c r="AO104" i="3" s="1"/>
  <c r="AO136" i="3" s="1"/>
  <c r="AO98" i="3"/>
  <c r="AO108" i="3"/>
  <c r="AO111" i="3" s="1"/>
  <c r="AO140" i="3" s="1"/>
  <c r="AN122" i="2"/>
  <c r="AN161" i="2" s="1"/>
  <c r="AO121" i="2"/>
  <c r="AM86" i="3"/>
  <c r="AM89" i="3" s="1"/>
  <c r="AM130" i="3" s="1"/>
  <c r="AM51" i="4" s="1"/>
  <c r="AN72" i="3"/>
  <c r="AM79" i="3"/>
  <c r="AM82" i="3" s="1"/>
  <c r="AM129" i="3" s="1"/>
  <c r="AM50" i="4" s="1"/>
  <c r="AM75" i="3"/>
  <c r="AM128" i="3" s="1"/>
  <c r="AN2" i="4"/>
  <c r="AM70" i="4"/>
  <c r="AM71" i="4" s="1"/>
  <c r="AN23" i="2"/>
  <c r="AN24" i="2" s="1"/>
  <c r="AN25" i="2" s="1"/>
  <c r="AL136" i="2"/>
  <c r="AL4" i="4" s="1"/>
  <c r="AL17" i="2"/>
  <c r="AM27" i="3"/>
  <c r="AM116" i="3" s="1"/>
  <c r="AL77" i="3"/>
  <c r="AL137" i="2"/>
  <c r="AL5" i="4" s="1"/>
  <c r="AM16" i="2"/>
  <c r="AN15" i="2"/>
  <c r="AL135" i="2"/>
  <c r="AL3" i="4" s="1"/>
  <c r="AL9" i="2"/>
  <c r="AL165" i="2" s="1"/>
  <c r="AL91" i="3"/>
  <c r="AO118" i="3" l="1"/>
  <c r="AO39" i="4" s="1"/>
  <c r="AO45" i="3"/>
  <c r="AK33" i="4"/>
  <c r="AL73" i="4"/>
  <c r="AL143" i="3"/>
  <c r="AL64" i="4" s="1"/>
  <c r="AL66" i="4" s="1"/>
  <c r="AL31" i="4"/>
  <c r="AP144" i="2"/>
  <c r="AP12" i="4" s="1"/>
  <c r="AL163" i="2"/>
  <c r="AN157" i="2"/>
  <c r="AN25" i="4" s="1"/>
  <c r="AQ42" i="2"/>
  <c r="AQ142" i="2"/>
  <c r="AQ10" i="4" s="1"/>
  <c r="C15" i="5" s="1"/>
  <c r="E53" i="8" s="1"/>
  <c r="AM162" i="2"/>
  <c r="AM163" i="2" s="1"/>
  <c r="AN160" i="2"/>
  <c r="AM28" i="4"/>
  <c r="AO61" i="4"/>
  <c r="AO141" i="3"/>
  <c r="AO62" i="4" s="1"/>
  <c r="AM49" i="4"/>
  <c r="AM131" i="3"/>
  <c r="AM52" i="4" s="1"/>
  <c r="AP59" i="2"/>
  <c r="AP147" i="2"/>
  <c r="AQ9" i="4"/>
  <c r="AO15" i="4"/>
  <c r="AO150" i="2"/>
  <c r="AO18" i="4" s="1"/>
  <c r="AM37" i="4"/>
  <c r="AM73" i="4" s="1"/>
  <c r="AM119" i="3"/>
  <c r="AM40" i="4" s="1"/>
  <c r="AO57" i="4"/>
  <c r="AO137" i="3"/>
  <c r="AO58" i="4" s="1"/>
  <c r="AQ21" i="4"/>
  <c r="AN43" i="4"/>
  <c r="AN125" i="3"/>
  <c r="AN46" i="4" s="1"/>
  <c r="AP21" i="4"/>
  <c r="AQ59" i="2"/>
  <c r="AQ147" i="2"/>
  <c r="AO67" i="2"/>
  <c r="AJ68" i="4"/>
  <c r="AJ72" i="4" s="1"/>
  <c r="AK64" i="4"/>
  <c r="AK66" i="4" s="1"/>
  <c r="AO124" i="3"/>
  <c r="AO45" i="4" s="1"/>
  <c r="AO123" i="3"/>
  <c r="AO44" i="4" s="1"/>
  <c r="AO122" i="3"/>
  <c r="AP65" i="2"/>
  <c r="AP66" i="2" s="1"/>
  <c r="AP148" i="2" s="1"/>
  <c r="AP16" i="4" s="1"/>
  <c r="AQ89" i="2"/>
  <c r="AQ90" i="2" s="1"/>
  <c r="AQ154" i="2" s="1"/>
  <c r="AQ22" i="4" s="1"/>
  <c r="AP90" i="2"/>
  <c r="AP154" i="2" s="1"/>
  <c r="AP22" i="4" s="1"/>
  <c r="AN130" i="2"/>
  <c r="AO129" i="2"/>
  <c r="AP105" i="2"/>
  <c r="AO106" i="2"/>
  <c r="AO156" i="2" s="1"/>
  <c r="AO24" i="4" s="1"/>
  <c r="AP113" i="2"/>
  <c r="AO114" i="2"/>
  <c r="AN16" i="2"/>
  <c r="AO15" i="2"/>
  <c r="AM137" i="2"/>
  <c r="AM5" i="4" s="1"/>
  <c r="AN75" i="3"/>
  <c r="AN128" i="3" s="1"/>
  <c r="AO72" i="3"/>
  <c r="AN79" i="3"/>
  <c r="AN82" i="3" s="1"/>
  <c r="AN129" i="3" s="1"/>
  <c r="AN50" i="4" s="1"/>
  <c r="AN86" i="3"/>
  <c r="AN89" i="3" s="1"/>
  <c r="AN130" i="3" s="1"/>
  <c r="AN51" i="4" s="1"/>
  <c r="AP121" i="2"/>
  <c r="AO122" i="2"/>
  <c r="AO161" i="2" s="1"/>
  <c r="AM135" i="2"/>
  <c r="AM3" i="4" s="1"/>
  <c r="AM9" i="2"/>
  <c r="AM91" i="3"/>
  <c r="AL138" i="2"/>
  <c r="AL6" i="4" s="1"/>
  <c r="AL33" i="4" s="1"/>
  <c r="AM77" i="3"/>
  <c r="AO26" i="3"/>
  <c r="AO25" i="3"/>
  <c r="AO23" i="3"/>
  <c r="AP22" i="3"/>
  <c r="AM136" i="2"/>
  <c r="AM4" i="4" s="1"/>
  <c r="AM17" i="2"/>
  <c r="AO23" i="2"/>
  <c r="AO24" i="2" s="1"/>
  <c r="AO25" i="2" s="1"/>
  <c r="AO2" i="4"/>
  <c r="AN70" i="4"/>
  <c r="AN71" i="4" s="1"/>
  <c r="AN29" i="4"/>
  <c r="AP31" i="3"/>
  <c r="AP34" i="3" s="1"/>
  <c r="AP117" i="3" s="1"/>
  <c r="AP38" i="4" s="1"/>
  <c r="AQ5" i="3"/>
  <c r="AP38" i="3"/>
  <c r="AP43" i="3" s="1"/>
  <c r="AP98" i="3"/>
  <c r="AP101" i="3"/>
  <c r="AP104" i="3" s="1"/>
  <c r="AP136" i="3" s="1"/>
  <c r="AP108" i="3"/>
  <c r="AP111" i="3" s="1"/>
  <c r="AP140" i="3" s="1"/>
  <c r="AM29" i="3"/>
  <c r="AM84" i="3"/>
  <c r="AO36" i="3"/>
  <c r="AN27" i="3"/>
  <c r="AN116" i="3" s="1"/>
  <c r="AQ97" i="2"/>
  <c r="AQ98" i="2" s="1"/>
  <c r="AQ155" i="2" s="1"/>
  <c r="AQ23" i="4" s="1"/>
  <c r="AP98" i="2"/>
  <c r="AP155" i="2" s="1"/>
  <c r="AP23" i="4" s="1"/>
  <c r="AO7" i="2"/>
  <c r="AO8" i="2" s="1"/>
  <c r="AP118" i="3" l="1"/>
  <c r="AP39" i="4" s="1"/>
  <c r="AP45" i="3"/>
  <c r="AQ144" i="2"/>
  <c r="AQ12" i="4" s="1"/>
  <c r="C17" i="5" s="1"/>
  <c r="AM30" i="4"/>
  <c r="AM31" i="4" s="1"/>
  <c r="AM165" i="2"/>
  <c r="AO157" i="2"/>
  <c r="AO25" i="4" s="1"/>
  <c r="AN162" i="2"/>
  <c r="AN30" i="4" s="1"/>
  <c r="AP141" i="3"/>
  <c r="AP62" i="4" s="1"/>
  <c r="AP61" i="4"/>
  <c r="AO160" i="2"/>
  <c r="AN28" i="4"/>
  <c r="AP57" i="4"/>
  <c r="AP137" i="3"/>
  <c r="AP58" i="4" s="1"/>
  <c r="AP15" i="4"/>
  <c r="AP150" i="2"/>
  <c r="AP18" i="4" s="1"/>
  <c r="AO43" i="4"/>
  <c r="AO125" i="3"/>
  <c r="AO46" i="4" s="1"/>
  <c r="AM143" i="3"/>
  <c r="AN37" i="4"/>
  <c r="AN119" i="3"/>
  <c r="AN40" i="4" s="1"/>
  <c r="AN49" i="4"/>
  <c r="AN131" i="3"/>
  <c r="AN52" i="4" s="1"/>
  <c r="AQ15" i="4"/>
  <c r="C20" i="5" s="1"/>
  <c r="E65" i="8" s="1"/>
  <c r="AL68" i="4"/>
  <c r="AL72" i="4" s="1"/>
  <c r="AK68" i="4"/>
  <c r="AK72" i="4" s="1"/>
  <c r="AP67" i="2"/>
  <c r="AP124" i="3"/>
  <c r="AP45" i="4" s="1"/>
  <c r="AP123" i="3"/>
  <c r="AP44" i="4" s="1"/>
  <c r="AP122" i="3"/>
  <c r="AQ65" i="2"/>
  <c r="AQ66" i="2" s="1"/>
  <c r="AQ148" i="2" s="1"/>
  <c r="AQ16" i="4" s="1"/>
  <c r="C21" i="5" s="1"/>
  <c r="E66" i="8" s="1"/>
  <c r="AO130" i="2"/>
  <c r="AP129" i="2"/>
  <c r="AP114" i="2"/>
  <c r="AQ113" i="2"/>
  <c r="AQ114" i="2" s="1"/>
  <c r="AO27" i="3"/>
  <c r="AO116" i="3" s="1"/>
  <c r="AQ105" i="2"/>
  <c r="AQ106" i="2" s="1"/>
  <c r="AQ156" i="2" s="1"/>
  <c r="AQ24" i="4" s="1"/>
  <c r="AP106" i="2"/>
  <c r="AP156" i="2" s="1"/>
  <c r="AP24" i="4" s="1"/>
  <c r="C28" i="5"/>
  <c r="E70" i="8" s="1"/>
  <c r="AM138" i="2"/>
  <c r="AM6" i="4" s="1"/>
  <c r="AN84" i="3"/>
  <c r="AP7" i="2"/>
  <c r="AP8" i="2" s="1"/>
  <c r="AN29" i="3"/>
  <c r="AP23" i="2"/>
  <c r="AP24" i="2" s="1"/>
  <c r="AP25" i="2" s="1"/>
  <c r="AO29" i="4"/>
  <c r="AO75" i="3"/>
  <c r="AO128" i="3" s="1"/>
  <c r="AP72" i="3"/>
  <c r="AO86" i="3"/>
  <c r="AO89" i="3" s="1"/>
  <c r="AO130" i="3" s="1"/>
  <c r="AO51" i="4" s="1"/>
  <c r="AO79" i="3"/>
  <c r="AO82" i="3" s="1"/>
  <c r="AO129" i="3" s="1"/>
  <c r="AO50" i="4" s="1"/>
  <c r="AP15" i="2"/>
  <c r="AO16" i="2"/>
  <c r="AQ31" i="3"/>
  <c r="AQ34" i="3" s="1"/>
  <c r="AQ117" i="3" s="1"/>
  <c r="AQ38" i="4" s="1"/>
  <c r="AQ38" i="3"/>
  <c r="AQ43" i="3" s="1"/>
  <c r="AQ108" i="3"/>
  <c r="AQ111" i="3" s="1"/>
  <c r="AQ140" i="3" s="1"/>
  <c r="AQ101" i="3"/>
  <c r="AQ104" i="3" s="1"/>
  <c r="AQ136" i="3" s="1"/>
  <c r="AQ98" i="3"/>
  <c r="AP25" i="3"/>
  <c r="AP23" i="3"/>
  <c r="AQ22" i="3"/>
  <c r="AP26" i="3"/>
  <c r="AN91" i="3"/>
  <c r="AP36" i="3"/>
  <c r="AO70" i="4"/>
  <c r="AO71" i="4" s="1"/>
  <c r="AP2" i="4"/>
  <c r="AN135" i="2"/>
  <c r="AN3" i="4" s="1"/>
  <c r="AN9" i="2"/>
  <c r="AN137" i="2"/>
  <c r="AN5" i="4" s="1"/>
  <c r="AP122" i="2"/>
  <c r="AP161" i="2" s="1"/>
  <c r="AQ121" i="2"/>
  <c r="AQ122" i="2" s="1"/>
  <c r="AQ161" i="2" s="1"/>
  <c r="AN77" i="3"/>
  <c r="AN136" i="2"/>
  <c r="AN4" i="4" s="1"/>
  <c r="AN17" i="2"/>
  <c r="AQ118" i="3" l="1"/>
  <c r="AQ39" i="4" s="1"/>
  <c r="AQ45" i="3"/>
  <c r="AO29" i="3"/>
  <c r="AN31" i="4"/>
  <c r="AN163" i="2"/>
  <c r="AM33" i="4"/>
  <c r="AO162" i="2"/>
  <c r="AN165" i="2"/>
  <c r="AQ150" i="2"/>
  <c r="AQ18" i="4" s="1"/>
  <c r="C23" i="5" s="1"/>
  <c r="B10" i="6" s="1"/>
  <c r="AA10" i="12" s="1"/>
  <c r="AP157" i="2"/>
  <c r="AP25" i="4" s="1"/>
  <c r="AQ157" i="2"/>
  <c r="AQ25" i="4" s="1"/>
  <c r="AQ160" i="2"/>
  <c r="AO28" i="4"/>
  <c r="AQ61" i="4"/>
  <c r="AQ141" i="3"/>
  <c r="AQ62" i="4" s="1"/>
  <c r="AP160" i="2"/>
  <c r="AO37" i="4"/>
  <c r="AO119" i="3"/>
  <c r="AO40" i="4" s="1"/>
  <c r="AP43" i="4"/>
  <c r="AP125" i="3"/>
  <c r="AP46" i="4" s="1"/>
  <c r="AQ57" i="4"/>
  <c r="AQ137" i="3"/>
  <c r="AQ58" i="4" s="1"/>
  <c r="AN143" i="3"/>
  <c r="AO49" i="4"/>
  <c r="AO131" i="3"/>
  <c r="AO52" i="4" s="1"/>
  <c r="AN73" i="4"/>
  <c r="C26" i="5"/>
  <c r="E68" i="8" s="1"/>
  <c r="AQ67" i="2"/>
  <c r="AQ123" i="3"/>
  <c r="AQ44" i="4" s="1"/>
  <c r="C48" i="5" s="1"/>
  <c r="E60" i="8" s="1"/>
  <c r="AQ122" i="3"/>
  <c r="AQ124" i="3"/>
  <c r="AQ45" i="4" s="1"/>
  <c r="C49" i="5" s="1"/>
  <c r="E61" i="8" s="1"/>
  <c r="C29" i="5"/>
  <c r="AP130" i="2"/>
  <c r="AQ129" i="2"/>
  <c r="AQ130" i="2" s="1"/>
  <c r="AM64" i="4"/>
  <c r="AM66" i="4" s="1"/>
  <c r="AP29" i="4"/>
  <c r="C42" i="5"/>
  <c r="AQ36" i="3"/>
  <c r="AP16" i="2"/>
  <c r="AQ15" i="2"/>
  <c r="AQ16" i="2" s="1"/>
  <c r="AQ25" i="3"/>
  <c r="AQ26" i="3"/>
  <c r="AQ23" i="3"/>
  <c r="AO84" i="3"/>
  <c r="AQ7" i="2"/>
  <c r="AQ8" i="2" s="1"/>
  <c r="AQ9" i="2" s="1"/>
  <c r="AN138" i="2"/>
  <c r="AN6" i="4" s="1"/>
  <c r="AN33" i="4" s="1"/>
  <c r="AP27" i="3"/>
  <c r="AP116" i="3" s="1"/>
  <c r="AO91" i="3"/>
  <c r="AO137" i="2"/>
  <c r="AO5" i="4" s="1"/>
  <c r="AO135" i="2"/>
  <c r="AO3" i="4" s="1"/>
  <c r="AO9" i="2"/>
  <c r="AO77" i="3"/>
  <c r="AQ23" i="2"/>
  <c r="AQ24" i="2" s="1"/>
  <c r="AQ25" i="2" s="1"/>
  <c r="AQ29" i="4"/>
  <c r="AP70" i="4"/>
  <c r="AP71" i="4" s="1"/>
  <c r="AQ2" i="4"/>
  <c r="AQ70" i="4" s="1"/>
  <c r="AQ71" i="4" s="1"/>
  <c r="C43" i="5"/>
  <c r="D29" i="8" s="1"/>
  <c r="AO136" i="2"/>
  <c r="AO4" i="4" s="1"/>
  <c r="AO17" i="2"/>
  <c r="AP79" i="3"/>
  <c r="AP82" i="3" s="1"/>
  <c r="AP129" i="3" s="1"/>
  <c r="AP50" i="4" s="1"/>
  <c r="AP86" i="3"/>
  <c r="AP89" i="3" s="1"/>
  <c r="AP130" i="3" s="1"/>
  <c r="AP51" i="4" s="1"/>
  <c r="AP75" i="3"/>
  <c r="AP128" i="3" s="1"/>
  <c r="AQ72" i="3"/>
  <c r="B19" i="6" l="1"/>
  <c r="D28" i="8"/>
  <c r="AO143" i="3"/>
  <c r="AO163" i="2"/>
  <c r="AO30" i="4"/>
  <c r="AO31" i="4" s="1"/>
  <c r="AP162" i="2"/>
  <c r="AP30" i="4" s="1"/>
  <c r="AO165" i="2"/>
  <c r="AO64" i="4" s="1"/>
  <c r="AO66" i="4" s="1"/>
  <c r="AQ28" i="4"/>
  <c r="AQ162" i="2"/>
  <c r="AQ163" i="2" s="1"/>
  <c r="AP28" i="4"/>
  <c r="AQ43" i="4"/>
  <c r="C47" i="5" s="1"/>
  <c r="AQ125" i="3"/>
  <c r="AQ46" i="4" s="1"/>
  <c r="C50" i="5" s="1"/>
  <c r="B7" i="6" s="1"/>
  <c r="Z10" i="12" s="1"/>
  <c r="AP49" i="4"/>
  <c r="AP131" i="3"/>
  <c r="AP52" i="4" s="1"/>
  <c r="AP37" i="4"/>
  <c r="AP119" i="3"/>
  <c r="AP40" i="4" s="1"/>
  <c r="AO73" i="4"/>
  <c r="AM68" i="4"/>
  <c r="AM72" i="4" s="1"/>
  <c r="AP77" i="3"/>
  <c r="C62" i="5"/>
  <c r="C61" i="5"/>
  <c r="E82" i="8" s="1"/>
  <c r="AP91" i="3"/>
  <c r="AQ137" i="2"/>
  <c r="AQ5" i="4" s="1"/>
  <c r="C34" i="5"/>
  <c r="E72" i="8" s="1"/>
  <c r="AP137" i="2"/>
  <c r="AP5" i="4" s="1"/>
  <c r="C66" i="5"/>
  <c r="AF10" i="12" s="1"/>
  <c r="C65" i="5"/>
  <c r="E83" i="8" s="1"/>
  <c r="AQ135" i="2"/>
  <c r="AQ3" i="4" s="1"/>
  <c r="AQ27" i="3"/>
  <c r="AQ116" i="3" s="1"/>
  <c r="AQ136" i="2"/>
  <c r="AQ4" i="4" s="1"/>
  <c r="AQ17" i="2"/>
  <c r="AQ165" i="2" s="1"/>
  <c r="C27" i="5"/>
  <c r="E69" i="8" s="1"/>
  <c r="C30" i="5"/>
  <c r="AC10" i="12" s="1"/>
  <c r="AO138" i="2"/>
  <c r="AO6" i="4" s="1"/>
  <c r="AO33" i="4" s="1"/>
  <c r="AN64" i="4"/>
  <c r="AN66" i="4" s="1"/>
  <c r="AP84" i="3"/>
  <c r="AQ79" i="3"/>
  <c r="AQ82" i="3" s="1"/>
  <c r="AQ129" i="3" s="1"/>
  <c r="AQ50" i="4" s="1"/>
  <c r="AQ86" i="3"/>
  <c r="AQ89" i="3" s="1"/>
  <c r="AQ130" i="3" s="1"/>
  <c r="AQ51" i="4" s="1"/>
  <c r="C55" i="5" s="1"/>
  <c r="E79" i="8" s="1"/>
  <c r="AQ75" i="3"/>
  <c r="AQ128" i="3" s="1"/>
  <c r="C14" i="5"/>
  <c r="E52" i="8" s="1"/>
  <c r="AP29" i="3"/>
  <c r="AP135" i="2"/>
  <c r="AP3" i="4" s="1"/>
  <c r="AP9" i="2"/>
  <c r="AP136" i="2"/>
  <c r="AP4" i="4" s="1"/>
  <c r="AP17" i="2"/>
  <c r="C54" i="5" l="1"/>
  <c r="E78" i="8" s="1"/>
  <c r="AP163" i="2"/>
  <c r="C33" i="5"/>
  <c r="E71" i="8" s="1"/>
  <c r="AP143" i="3"/>
  <c r="AP165" i="2"/>
  <c r="AQ30" i="4"/>
  <c r="AQ31" i="4" s="1"/>
  <c r="AP31" i="4"/>
  <c r="C36" i="5" s="1"/>
  <c r="AE10" i="12" s="1"/>
  <c r="C9" i="5"/>
  <c r="D21" i="8" s="1"/>
  <c r="C10" i="5"/>
  <c r="D22" i="8" s="1"/>
  <c r="AQ37" i="4"/>
  <c r="C41" i="5" s="1"/>
  <c r="D27" i="8" s="1"/>
  <c r="AQ119" i="3"/>
  <c r="AQ40" i="4" s="1"/>
  <c r="AP73" i="4"/>
  <c r="AQ49" i="4"/>
  <c r="AQ131" i="3"/>
  <c r="AQ52" i="4" s="1"/>
  <c r="C56" i="5" s="1"/>
  <c r="AN68" i="4"/>
  <c r="AN72" i="4" s="1"/>
  <c r="AO68" i="4"/>
  <c r="AO72" i="4" s="1"/>
  <c r="AP138" i="2"/>
  <c r="AP6" i="4" s="1"/>
  <c r="AQ77" i="3"/>
  <c r="AQ138" i="2"/>
  <c r="AQ6" i="4" s="1"/>
  <c r="AQ91" i="3"/>
  <c r="AQ84" i="3"/>
  <c r="AQ29" i="3"/>
  <c r="C35" i="5" l="1"/>
  <c r="E73" i="8" s="1"/>
  <c r="AP33" i="4"/>
  <c r="AQ143" i="3"/>
  <c r="AQ64" i="4" s="1"/>
  <c r="AQ73" i="4"/>
  <c r="AQ33" i="4"/>
  <c r="C11" i="5"/>
  <c r="D23" i="8" s="1"/>
  <c r="C3" i="5"/>
  <c r="B6" i="6"/>
  <c r="AP64" i="4"/>
  <c r="AP66" i="4" s="1"/>
  <c r="C53" i="5"/>
  <c r="C8" i="5"/>
  <c r="D19" i="8" s="1"/>
  <c r="E77" i="8" l="1"/>
  <c r="AQ66" i="4"/>
  <c r="C70" i="5" s="1"/>
  <c r="C68" i="5"/>
  <c r="C38" i="5"/>
  <c r="B8" i="6"/>
  <c r="Y10" i="12"/>
  <c r="AP68" i="4"/>
  <c r="AP72" i="4" s="1"/>
  <c r="B11" i="6"/>
  <c r="B12" i="6" l="1"/>
  <c r="AB10" i="12"/>
  <c r="B18" i="6"/>
  <c r="B20" i="6" s="1"/>
  <c r="B2" i="6"/>
  <c r="W10" i="12" s="1"/>
  <c r="C44" i="5"/>
  <c r="B3" i="6" s="1"/>
  <c r="X10" i="12" s="1"/>
  <c r="B4" i="6" l="1"/>
  <c r="AQ68" i="4"/>
  <c r="AQ72" i="4" s="1"/>
  <c r="C2" i="5" s="1"/>
  <c r="C4" i="5" l="1"/>
  <c r="D171" i="10" s="1"/>
  <c r="R10" i="12" s="1"/>
  <c r="D170" i="10"/>
  <c r="Q10" i="12" s="1"/>
  <c r="B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 Liane</author>
  </authors>
  <commentList>
    <comment ref="A11" authorId="0" shapeId="0" xr:uid="{00000000-0006-0000-0000-000001000000}">
      <text>
        <r>
          <rPr>
            <sz val="9"/>
            <color rgb="FF000000"/>
            <rFont val="Tahoma"/>
            <family val="2"/>
          </rPr>
          <t>Dette er året planleggingen av prosjektet starter opp, dvs. det første året kostnader ved prosjektet påløper</t>
        </r>
      </text>
    </comment>
    <comment ref="A12" authorId="0" shapeId="0" xr:uid="{00000000-0006-0000-0000-000002000000}">
      <text>
        <r>
          <rPr>
            <sz val="9"/>
            <color rgb="FF000000"/>
            <rFont val="Tahoma"/>
            <family val="2"/>
          </rPr>
          <t>Dette er det året tiltaket settes i drift, dvs. det første året tiltaket gir nyttevirkninger.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Njøs, Cecilie</author>
    <author>Gro Liane</author>
  </authors>
  <commentList>
    <comment ref="A3" authorId="0" shapeId="0" xr:uid="{00000000-0006-0000-0100-000001000000}">
      <text>
        <r>
          <rPr>
            <sz val="9"/>
            <color indexed="81"/>
            <rFont val="Tahoma"/>
            <family val="2"/>
          </rPr>
          <t>Oppgi årlig 
gjennomsnitt over hele tiltakets levetid</t>
        </r>
      </text>
    </comment>
    <comment ref="A4" authorId="1" shapeId="0" xr:uid="{00000000-0006-0000-0100-000002000000}">
      <text>
        <r>
          <rPr>
            <sz val="9"/>
            <color rgb="FF000000"/>
            <rFont val="Tahoma"/>
            <family val="2"/>
          </rPr>
          <t>Dette må per definisjon være etter eller lik første driftsår</t>
        </r>
      </text>
    </comment>
    <comment ref="A5" authorId="1" shapeId="0" xr:uid="{00000000-0006-0000-0100-000003000000}">
      <text>
        <r>
          <rPr>
            <sz val="9"/>
            <color rgb="FF000000"/>
            <rFont val="Tahoma"/>
            <family val="2"/>
          </rPr>
          <t>Svaret på dette spørsmålet er nyttig tilleggsinformasjon til søknaden, men påvirker ikke beregning av netto nåverdi</t>
        </r>
        <r>
          <rPr>
            <sz val="9"/>
            <color rgb="FF000000"/>
            <rFont val="Tahoma"/>
            <family val="2"/>
          </rPr>
          <t xml:space="preserve">
</t>
        </r>
      </text>
    </comment>
    <comment ref="A12" authorId="0" shapeId="0" xr:uid="{00000000-0006-0000-0100-000004000000}">
      <text>
        <r>
          <rPr>
            <sz val="9"/>
            <color indexed="81"/>
            <rFont val="Tahoma"/>
            <family val="2"/>
          </rPr>
          <t>Oppgi årlig gjennomsnitt over hele tiltakets levetid</t>
        </r>
      </text>
    </comment>
    <comment ref="A13" authorId="1" shapeId="0" xr:uid="{00000000-0006-0000-0100-000005000000}">
      <text>
        <r>
          <rPr>
            <sz val="9"/>
            <color rgb="FF000000"/>
            <rFont val="Tahoma"/>
            <family val="2"/>
          </rPr>
          <t>Dette må per definisjon være etter eller lik første driftsår</t>
        </r>
        <r>
          <rPr>
            <sz val="9"/>
            <color rgb="FF000000"/>
            <rFont val="Tahoma"/>
            <family val="2"/>
          </rPr>
          <t xml:space="preserve">
</t>
        </r>
      </text>
    </comment>
    <comment ref="A29" authorId="0" shapeId="0" xr:uid="{00000000-0006-0000-0100-000006000000}">
      <text>
        <r>
          <rPr>
            <sz val="9"/>
            <color indexed="81"/>
            <rFont val="Tahoma"/>
            <family val="2"/>
          </rPr>
          <t>Oppgi årlig 
gjennomsnitt over hele tiltakets levetid</t>
        </r>
        <r>
          <rPr>
            <sz val="9"/>
            <color indexed="81"/>
            <rFont val="Tahoma"/>
            <family val="2"/>
          </rPr>
          <t xml:space="preserve">
</t>
        </r>
      </text>
    </comment>
    <comment ref="A30" authorId="1" shapeId="0" xr:uid="{00000000-0006-0000-0100-000007000000}">
      <text>
        <r>
          <rPr>
            <sz val="9"/>
            <color rgb="FF000000"/>
            <rFont val="Tahoma"/>
            <family val="2"/>
          </rPr>
          <t>Dette må per definisjon være etter eller lik første driftsår</t>
        </r>
      </text>
    </comment>
    <comment ref="A37" authorId="0" shapeId="0" xr:uid="{00000000-0006-0000-0100-000008000000}">
      <text>
        <r>
          <rPr>
            <sz val="9"/>
            <color indexed="81"/>
            <rFont val="Tahoma"/>
            <family val="2"/>
          </rPr>
          <t>Oppgi årlig 
gjennomsnitt over hele tiltakets levetid</t>
        </r>
      </text>
    </comment>
    <comment ref="A38" authorId="1" shapeId="0" xr:uid="{00000000-0006-0000-0100-000009000000}">
      <text>
        <r>
          <rPr>
            <sz val="9"/>
            <color rgb="FF000000"/>
            <rFont val="Tahoma"/>
            <family val="2"/>
          </rPr>
          <t>Dette må per definisjon være etter eller lik første driftsår</t>
        </r>
      </text>
    </comment>
    <comment ref="A54" authorId="0" shapeId="0" xr:uid="{F486C7CD-2DE3-44E0-8576-233C770D7579}">
      <text>
        <r>
          <rPr>
            <sz val="9"/>
            <color indexed="81"/>
            <rFont val="Tahoma"/>
            <family val="2"/>
          </rPr>
          <t>Oppgi årlig 
gjennomsnitt over hele tiltakets levetid</t>
        </r>
        <r>
          <rPr>
            <sz val="9"/>
            <color indexed="81"/>
            <rFont val="Tahoma"/>
            <family val="2"/>
          </rPr>
          <t xml:space="preserve">
</t>
        </r>
      </text>
    </comment>
    <comment ref="A55" authorId="1" shapeId="0" xr:uid="{7699237B-952B-48B1-B95E-6362471DE1C4}">
      <text>
        <r>
          <rPr>
            <sz val="9"/>
            <color rgb="FF000000"/>
            <rFont val="Tahoma"/>
            <family val="2"/>
          </rPr>
          <t>Dette må per definisjon være etter eller lik første driftsår</t>
        </r>
      </text>
    </comment>
    <comment ref="A62" authorId="0" shapeId="0" xr:uid="{5E07D3BB-CBDD-4A2F-9C04-C4038B053415}">
      <text>
        <r>
          <rPr>
            <sz val="9"/>
            <color indexed="81"/>
            <rFont val="Tahoma"/>
            <family val="2"/>
          </rPr>
          <t>Oppgi årlig 
gjennomsnitt over hele tiltakets levetid</t>
        </r>
      </text>
    </comment>
    <comment ref="A63" authorId="1" shapeId="0" xr:uid="{6C57D8B4-D57C-4C63-A18C-DAB192A10554}">
      <text>
        <r>
          <rPr>
            <sz val="9"/>
            <color rgb="FF000000"/>
            <rFont val="Tahoma"/>
            <family val="2"/>
          </rPr>
          <t>Dette må per definisjon være etter eller lik første driftsår</t>
        </r>
      </text>
    </comment>
    <comment ref="A79" authorId="0" shapeId="0" xr:uid="{00000000-0006-0000-0100-00000A000000}">
      <text>
        <r>
          <rPr>
            <sz val="9"/>
            <color indexed="81"/>
            <rFont val="Tahoma"/>
            <family val="2"/>
          </rPr>
          <t>Oppgi årlig 
gjennomsnitt over hele tiltakets levetid</t>
        </r>
      </text>
    </comment>
    <comment ref="A80" authorId="1" shapeId="0" xr:uid="{00000000-0006-0000-0100-00000B000000}">
      <text>
        <r>
          <rPr>
            <sz val="9"/>
            <color rgb="FF000000"/>
            <rFont val="Tahoma"/>
            <family val="2"/>
          </rPr>
          <t>Dette må per definisjon være etter eller lik første driftsår</t>
        </r>
        <r>
          <rPr>
            <sz val="9"/>
            <color rgb="FF000000"/>
            <rFont val="Tahoma"/>
            <family val="2"/>
          </rPr>
          <t xml:space="preserve">
</t>
        </r>
      </text>
    </comment>
    <comment ref="A86" authorId="0" shapeId="0" xr:uid="{00000000-0006-0000-0100-00000C000000}">
      <text>
        <r>
          <rPr>
            <sz val="9"/>
            <color indexed="81"/>
            <rFont val="Tahoma"/>
            <family val="2"/>
          </rPr>
          <t>Oppgi årlig 
gjennomsnitt over hele tiltakets levetid</t>
        </r>
      </text>
    </comment>
    <comment ref="A87" authorId="1" shapeId="0" xr:uid="{00000000-0006-0000-0100-00000D000000}">
      <text>
        <r>
          <rPr>
            <sz val="9"/>
            <color rgb="FF000000"/>
            <rFont val="Tahoma"/>
            <family val="2"/>
          </rPr>
          <t>Dette må per definisjon være etter eller lik første driftsår</t>
        </r>
        <r>
          <rPr>
            <sz val="9"/>
            <color rgb="FF000000"/>
            <rFont val="Tahoma"/>
            <family val="2"/>
          </rPr>
          <t xml:space="preserve">
</t>
        </r>
      </text>
    </comment>
    <comment ref="A95" authorId="1" shapeId="0" xr:uid="{00000000-0006-0000-0100-00000E000000}">
      <text>
        <r>
          <rPr>
            <sz val="9"/>
            <color rgb="FF000000"/>
            <rFont val="Tahoma"/>
            <family val="2"/>
          </rPr>
          <t>Dette må per definisjon være etter eller lik første driftsår</t>
        </r>
      </text>
    </comment>
    <comment ref="A103" authorId="1" shapeId="0" xr:uid="{00000000-0006-0000-0100-00000F000000}">
      <text>
        <r>
          <rPr>
            <sz val="9"/>
            <color rgb="FF000000"/>
            <rFont val="Tahoma"/>
            <family val="2"/>
          </rPr>
          <t>Dette må per definisjon være etter eller lik første driftsår</t>
        </r>
        <r>
          <rPr>
            <sz val="9"/>
            <color rgb="FF000000"/>
            <rFont val="Tahoma"/>
            <family val="2"/>
          </rPr>
          <t xml:space="preserve">
</t>
        </r>
      </text>
    </comment>
    <comment ref="A110" authorId="0" shapeId="0" xr:uid="{00000000-0006-0000-0100-000010000000}">
      <text>
        <r>
          <rPr>
            <sz val="9"/>
            <color indexed="81"/>
            <rFont val="Tahoma"/>
            <family val="2"/>
          </rPr>
          <t>Oppgi årlig 
gjennomsnitt over hele tiltakets levetid</t>
        </r>
      </text>
    </comment>
    <comment ref="A118" authorId="0" shapeId="0" xr:uid="{00000000-0006-0000-0100-000011000000}">
      <text>
        <r>
          <rPr>
            <sz val="9"/>
            <color indexed="81"/>
            <rFont val="Tahoma"/>
            <family val="2"/>
          </rPr>
          <t>Oppgi årlig 
gjennomsnitt over hele tiltakets levetid</t>
        </r>
      </text>
    </comment>
    <comment ref="A119" authorId="1" shapeId="0" xr:uid="{00000000-0006-0000-0100-000012000000}">
      <text>
        <r>
          <rPr>
            <sz val="9"/>
            <color rgb="FF000000"/>
            <rFont val="Tahoma"/>
            <family val="2"/>
          </rPr>
          <t>Dette må per definisjon være etter eller lik første driftsår</t>
        </r>
      </text>
    </comment>
    <comment ref="A126" authorId="0" shapeId="0" xr:uid="{00000000-0006-0000-0100-000013000000}">
      <text>
        <r>
          <rPr>
            <sz val="9"/>
            <color indexed="81"/>
            <rFont val="Tahoma"/>
            <family val="2"/>
          </rPr>
          <t>Oppgi årlig 
gjennomsnitt over hele tiltakets levetid</t>
        </r>
      </text>
    </comment>
    <comment ref="A127" authorId="1" shapeId="0" xr:uid="{00000000-0006-0000-0100-000014000000}">
      <text>
        <r>
          <rPr>
            <sz val="9"/>
            <color rgb="FF000000"/>
            <rFont val="Tahoma"/>
            <family val="2"/>
          </rPr>
          <t>Dette må per definisjon være etter eller lik første driftsår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Gro Liane</author>
    <author>tc={C68D8CEE-FAAC-4D46-B5EC-9C1C2CBD8DC7}</author>
    <author>tc={C0582BCC-E135-4154-83A5-AB1514FB3BA1}</author>
    <author>tc={EDD2B225-8D39-45B6-8454-C8BD7D12745D}</author>
    <author>tc={5FB0403B-3A16-43BB-A866-FD0000FEC6E0}</author>
    <author>tc={F3208438-64E5-474E-A5E7-9DD8E08AA56E}</author>
    <author>tc={3BBB221D-4572-4C52-8761-4A137951BBA4}</author>
    <author>tc={37B985E7-3EA7-491C-9202-CB617630F47E}</author>
  </authors>
  <commentList>
    <comment ref="A5" authorId="0" shapeId="0" xr:uid="{00000000-0006-0000-0200-000001000000}">
      <text>
        <r>
          <rPr>
            <sz val="9"/>
            <color rgb="FF000000"/>
            <rFont val="Tahoma"/>
            <family val="2"/>
          </rPr>
          <t>Her skal alle kostnader knyttet til å utvikle og planlegge et nytt system registreres.</t>
        </r>
        <r>
          <rPr>
            <sz val="9"/>
            <color rgb="FF000000"/>
            <rFont val="Tahoma"/>
            <family val="2"/>
          </rPr>
          <t xml:space="preserve">
</t>
        </r>
      </text>
    </comment>
    <comment ref="A12" authorId="0" shapeId="0" xr:uid="{00000000-0006-0000-0200-000002000000}">
      <text>
        <r>
          <rPr>
            <sz val="9"/>
            <color rgb="FF000000"/>
            <rFont val="Tahoma"/>
            <family val="2"/>
          </rPr>
          <t>Dette er kostnad knyttet til å implementere nye systemer i virksomheten.</t>
        </r>
      </text>
    </comment>
    <comment ref="A17" authorId="0" shapeId="0" xr:uid="{00000000-0006-0000-0200-000003000000}">
      <text>
        <r>
          <rPr>
            <sz val="9"/>
            <color rgb="FF000000"/>
            <rFont val="Tahoma"/>
            <family val="2"/>
          </rPr>
          <t>Dette inkluderer opplæringskostnader som er nødvendig for å ta i bruk nye systemer.</t>
        </r>
      </text>
    </comment>
    <comment ref="E20" authorId="1" shapeId="0" xr:uid="{C68D8CEE-FAAC-4D46-B5EC-9C1C2CBD8DC7}">
      <text>
        <t>[Kommentartråd]
Din versjon av Excel lar deg lese denne kommentartråden. Eventuelle endringer i den vil imidlertid bli fjernet hvis filen åpnes i en nyere versjon av Excel. Finn ut mer: https://go.microsoft.com/fwlink/?linkid=870924
Kommentar:
    Implementeringskostnader; ressurser som jobber med implementeringsplan/strategi. Veiledningsmateriell.</t>
      </text>
    </comment>
    <comment ref="A31" authorId="0" shapeId="0" xr:uid="{00000000-0006-0000-0200-000004000000}">
      <text>
        <r>
          <rPr>
            <sz val="9"/>
            <color rgb="FF000000"/>
            <rFont val="Tahoma"/>
            <family val="2"/>
          </rPr>
          <t>Dette inkluderer økning i drifts- og vedlikeholdskostnad som følge av tiltaket.</t>
        </r>
      </text>
    </comment>
    <comment ref="A38" authorId="0" shapeId="0" xr:uid="{00000000-0006-0000-0200-000005000000}">
      <text>
        <r>
          <rPr>
            <sz val="9"/>
            <color rgb="FF000000"/>
            <rFont val="Tahoma"/>
            <family val="2"/>
          </rPr>
          <t>Denne kostnadsposten inkluderer kostnader knyttet til organisasjonsendringer som oppstår som følge av tiltaket.</t>
        </r>
      </text>
    </comment>
    <comment ref="C51" authorId="2" shapeId="0" xr:uid="{C0582BCC-E135-4154-83A5-AB1514FB3BA1}">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 ref="D51" authorId="3" shapeId="0" xr:uid="{EDD2B225-8D39-45B6-8454-C8BD7D12745D}">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 ref="E51" authorId="4" shapeId="0" xr:uid="{5FB0403B-3A16-43BB-A866-FD0000FEC6E0}">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 ref="C74" authorId="5" shapeId="0" xr:uid="{F3208438-64E5-474E-A5E7-9DD8E08AA56E}">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 ref="D74" authorId="6" shapeId="0" xr:uid="{3BBB221D-4572-4C52-8761-4A137951BBA4}">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 ref="E74" authorId="7" shapeId="0" xr:uid="{37B985E7-3EA7-491C-9202-CB617630F47E}">
      <text>
        <t>[Kommentartråd]
Din versjon av Excel lar deg lese denne kommentartråden. Eventuelle endringer i den vil imidlertid bli fjernet hvis filen åpnes i en nyere versjon av Excel. Finn ut mer: https://go.microsoft.com/fwlink/?linkid=870924
Kommentar:
    Knyttet til prosjektleder 50%, to stillinger i 3 år</t>
      </text>
    </comment>
  </commentList>
</comments>
</file>

<file path=xl/sharedStrings.xml><?xml version="1.0" encoding="utf-8"?>
<sst xmlns="http://schemas.openxmlformats.org/spreadsheetml/2006/main" count="905" uniqueCount="484">
  <si>
    <t xml:space="preserve">Medfinansieringsordningen for digitaliseringsprosjekt </t>
  </si>
  <si>
    <t>1 Generell informasjon</t>
  </si>
  <si>
    <t>Verksemd</t>
  </si>
  <si>
    <t>Navn på prosjektet</t>
  </si>
  <si>
    <t xml:space="preserve">Navnet til virksomheten </t>
  </si>
  <si>
    <t>Overordnet departement</t>
  </si>
  <si>
    <t>Kontaktperson for søknaden (prosjektleder)</t>
  </si>
  <si>
    <t xml:space="preserve">Navn </t>
  </si>
  <si>
    <t xml:space="preserve">Stilling </t>
  </si>
  <si>
    <t>Telefon mobil</t>
  </si>
  <si>
    <t xml:space="preserve">E-post </t>
  </si>
  <si>
    <t xml:space="preserve">Virksomheten bekrefter at </t>
  </si>
  <si>
    <t xml:space="preserve">Kryss av </t>
  </si>
  <si>
    <t>overordnet departement har fått kopi av søknaden.</t>
  </si>
  <si>
    <t>KS er involvert i utarbeiding av søknaden (dersom kommuner og/eller fylkeskommuner er gevinsteiere). KS skal ha minst 2 ukers frist til å uttale seg, og uttale skal følge søknaden. Kontaktadresse: digiprosjekter@ks.no</t>
  </si>
  <si>
    <t xml:space="preserve">KMD har fått kopi av søknaden (dersom kommuner og/eller fylkeskommuner er gevinsteiere). </t>
  </si>
  <si>
    <t>andre statlige virksomheter som får vesentlige gevinster er involvert i utarbeiding av søknaden.</t>
  </si>
  <si>
    <t>andre statlige virksomheter som er samarbeidsparter eller som får vesentlige gevinster har fått kopi av søknaden.</t>
  </si>
  <si>
    <t>2 Søknadsbeløp</t>
  </si>
  <si>
    <t>Samlet beløp det søkes om</t>
  </si>
  <si>
    <t>3 Prosjektkostnad og planlagt finansiering</t>
  </si>
  <si>
    <r>
      <t xml:space="preserve">Oppgi i </t>
    </r>
    <r>
      <rPr>
        <b/>
        <i/>
        <sz val="11"/>
        <color rgb="FF000000"/>
        <rFont val="Arial"/>
        <family val="2"/>
      </rPr>
      <t>NOK eks. mva</t>
    </r>
    <r>
      <rPr>
        <i/>
        <sz val="11"/>
        <color rgb="FF000000"/>
        <rFont val="Arial"/>
        <family val="2"/>
      </rPr>
      <t xml:space="preserve">. Prosjektet må starte opp i 2020 og gå over 4 år, men medfinansieringen kan maksimalt gis i de 3 første budsjettår. </t>
    </r>
  </si>
  <si>
    <t>Finansieringskilde</t>
  </si>
  <si>
    <t>Totalt</t>
  </si>
  <si>
    <t>Denne ordningen</t>
  </si>
  <si>
    <t xml:space="preserve">Virksomheten sitt eget budsjett </t>
  </si>
  <si>
    <t xml:space="preserve">Samlet prosjektkostnad </t>
  </si>
  <si>
    <t>4 Bakgrunn og formål</t>
  </si>
  <si>
    <t xml:space="preserve">Beskriv kort nåværende og framtidig situasjon og hvilke behov prosjektet skal dekke. Hva er formålet med prosjektet (eks. effektivisering, kvalitetsforbedring, nye tjenester)? </t>
  </si>
  <si>
    <r>
      <t>5 Konseptvalg</t>
    </r>
    <r>
      <rPr>
        <b/>
        <sz val="22"/>
        <color rgb="FFFFFFFF"/>
        <rFont val="Arial"/>
        <family val="2"/>
      </rPr>
      <t>val</t>
    </r>
  </si>
  <si>
    <t xml:space="preserve">Hvorfor valgte dere det aktuelle konseptet? Hvilke alternative konsept ble vurdert? Gjør spesielt greie for hvordan mulige innsparinger i egen virksomhet er vurdert. </t>
  </si>
  <si>
    <t>6 Digitaliseringsstrategien</t>
  </si>
  <si>
    <t xml:space="preserve">Beskriv kort hvordan prosjektet støtter oppunder regjeringen og KS sin digitaliseringsstrategi for offentlig sektor 2019-2025 – Én digital offentlig sektor </t>
  </si>
  <si>
    <t>Lenke: Én digital offentlig sektor</t>
  </si>
  <si>
    <t>7 Digitaliseringsrundskrivet sine føringar</t>
  </si>
  <si>
    <t xml:space="preserve">
Beskriv kort hvordan prosjektet vil forholde seg til aktuelle krav og anbefalinger i digitaliseringsrundskrivet </t>
  </si>
  <si>
    <t>Set brukaren i sentrum</t>
  </si>
  <si>
    <t>Lenke: Digitaliseringsrundskrivet</t>
  </si>
  <si>
    <t xml:space="preserve">Setter brukeren i sentrum </t>
  </si>
  <si>
    <t>Gjennomfører digitalt førstevalg og universell utforming</t>
  </si>
  <si>
    <t>Tilrettelegger for gjenbruk og viderebruk av informasjon</t>
  </si>
  <si>
    <t>Følger opp informasjonssikkerhet</t>
  </si>
  <si>
    <t xml:space="preserve">Bygger inn personvern </t>
  </si>
  <si>
    <t>Bruker nasjonale felleskomponenter og -løsninger («Hvis du ikke bruker nasjonale felleskomponenter og/eller -løsninger skal dette forklares»)</t>
  </si>
  <si>
    <t>Følger krav om arkitektur og standarder</t>
  </si>
  <si>
    <t>8 Prosjektets produkter</t>
  </si>
  <si>
    <t>Skriv kort hvilke hovedprodukt prosjektet skal levere. Produktene kan for eksempel være nytt elektronisk saksbehandlingssystem, e-læringsplattform eller selvbetjeningsløsninger. For å legge til fleire linjer, marker rad og hold CTRL og trykk +.</t>
  </si>
  <si>
    <t>Produkt</t>
  </si>
  <si>
    <t>Beskrivelser</t>
  </si>
  <si>
    <t xml:space="preserve">9 Interessenter </t>
  </si>
  <si>
    <t>Nevn de viktigste interne og eksterne interessentene for prosjektet, og hva interessen består i. For å legge til fleire linjer, marker rad og hold CTRL og trykk +.</t>
  </si>
  <si>
    <t xml:space="preserve">Interessent </t>
  </si>
  <si>
    <t xml:space="preserve">Hvilken interesse har disse i prosjektet? </t>
  </si>
  <si>
    <t>(navn på virksomhet o.l.)</t>
  </si>
  <si>
    <t>(f.eks. gevinsteier, samarbeidspart, premissgiver osv.)</t>
  </si>
  <si>
    <t>10 Avhengigheter</t>
  </si>
  <si>
    <t>Beskriv kort interne og eksterne avhengigheter prosjektet har (f.eks. til andre prosjekter, interne og eksterne leveranser, endringer i lover og forskrifter, felleskomponenter mv.)</t>
  </si>
  <si>
    <t>11 Faser og hovedleveranser</t>
  </si>
  <si>
    <t>Fyll inn forventede beslutningspunkter (BP) og milepæler/hovedleveranser i prosjektet. Sluttrapport må leveres senest 1. mars året etter at prosjektet er avsluttet. For å legge til fleire linjer, marker rad og hold CTRL og trykk +.</t>
  </si>
  <si>
    <t>BP</t>
  </si>
  <si>
    <t>Leveranse</t>
  </si>
  <si>
    <t>Måned/år</t>
  </si>
  <si>
    <t>BP3</t>
  </si>
  <si>
    <t>BP4</t>
  </si>
  <si>
    <t>BP5</t>
  </si>
  <si>
    <t>Prosjektet er avsluttet og sluttrapport er levert til Digitaliseringsdirektoratet</t>
  </si>
  <si>
    <t>12 Oppsummer den samfunnsøkonomiske lønnsomheten av prosjektet</t>
  </si>
  <si>
    <t>Her skal den samfunnsøkonomiske analysen oppsummeres. Se kapittel 6 i veilederen. For utfylling av konsekvenser av ikke-prissatte virkninger, bruk følgende skala: Laveste verdi – – – – = 1, 0 = 5, Høyeste verdi + + + + = 9. Det er bare tallet som skal fylles inn her. For å legge til fleire linjer, marker rad og hold CTRL og trykk +.</t>
  </si>
  <si>
    <t>Netto nåverdi av prissatte virkninger (i mill. NOK)</t>
  </si>
  <si>
    <t>Netto nåverdi per investert krone i offentlig sektor</t>
  </si>
  <si>
    <t>Konsekvensen av ikke-prissatte virkninger:</t>
  </si>
  <si>
    <t>Ikke-prissatt virkning 1</t>
  </si>
  <si>
    <t>Ikke-prissatt virkning 2</t>
  </si>
  <si>
    <t>Ikke-prissatt virkning 3</t>
  </si>
  <si>
    <t>Ikke-prissatt virkning 4</t>
  </si>
  <si>
    <t>Ikke-prissatt virkning 5</t>
  </si>
  <si>
    <t>Samlet vurdering av usikkerhet knyttet til den samfunnsøkonomiske lønnsomheten av prosjektet</t>
  </si>
  <si>
    <r>
      <t>1.</t>
    </r>
    <r>
      <rPr>
        <b/>
        <sz val="7"/>
        <color rgb="FF000000"/>
        <rFont val="Times New Roman"/>
        <family val="1"/>
      </rPr>
      <t xml:space="preserve">    </t>
    </r>
    <r>
      <rPr>
        <b/>
        <sz val="13"/>
        <color rgb="FF000000"/>
        <rFont val="Arial"/>
        <family val="2"/>
      </rPr>
      <t>Interne virkninger i virksomheten</t>
    </r>
  </si>
  <si>
    <t>Prissatte nyttevirkninger</t>
  </si>
  <si>
    <t>Navn på virkning</t>
  </si>
  <si>
    <r>
      <t>Beskriv virkningen, hvorfor/ hvordan virkningen oppstår</t>
    </r>
    <r>
      <rPr>
        <b/>
        <sz val="9"/>
        <color rgb="FF000000"/>
        <rFont val="Arial"/>
        <family val="2"/>
      </rPr>
      <t xml:space="preserve"> </t>
    </r>
  </si>
  <si>
    <t xml:space="preserve">Vis grunnlaget for prissettingen </t>
  </si>
  <si>
    <t xml:space="preserve">Nåverdi i kroner </t>
  </si>
  <si>
    <t>Tidsinnsparinger (spesifiser hvor innsparingen oppstår – en linje for hvert område)</t>
  </si>
  <si>
    <t>Eks. 100 saker à 30 min. innspart tid*timepris</t>
  </si>
  <si>
    <t xml:space="preserve">Reduksjon i drift- og vedlikeholdskostnader </t>
  </si>
  <si>
    <t>Økte inntekter</t>
  </si>
  <si>
    <t>Sum</t>
  </si>
  <si>
    <t>Prissatte kostnadsvirkninger</t>
  </si>
  <si>
    <t>Beskriv virkningen, hvorfor/ hvordan virkningen oppstår</t>
  </si>
  <si>
    <t>Vis grunnlaget for prissettingen</t>
  </si>
  <si>
    <t>Nåverdi i kroner</t>
  </si>
  <si>
    <t>Investeringskostnader i virksomheten</t>
  </si>
  <si>
    <t>Drift- og vedlikeholdskostnader som følge av nye system</t>
  </si>
  <si>
    <t xml:space="preserve">Endrings- og omstillingskostnader </t>
  </si>
  <si>
    <t>Netto nytte i egen virksomhet (prissatte nyttevirkninger minus varige kostnader med ny løsning)</t>
  </si>
  <si>
    <t>Dette er anslag som skal videreforedles i gevinstrealiseringsplanen</t>
  </si>
  <si>
    <t>A Prissatte nyttevirkninger. Kr/år.</t>
  </si>
  <si>
    <t>B Varige drifts- og vedlikeholds-kostnader ny løsning. Kr/år.</t>
  </si>
  <si>
    <t>Netto nytte (A minus B)</t>
  </si>
  <si>
    <t>Ikke-prissatte (kvalitative) virkninger i egen virksomhet</t>
  </si>
  <si>
    <t>(se tabell 2, 3 og 10 i «Veileder for samfunnsøkonomisk analyse»). Oppgi gjerne tall som underbygger vurderingene.</t>
  </si>
  <si>
    <t>For å legge til fleire linjer, marker rad og hold CTRL og trykk +.</t>
  </si>
  <si>
    <t>Omfang</t>
  </si>
  <si>
    <t>Betydning</t>
  </si>
  <si>
    <t>Konsekvens</t>
  </si>
  <si>
    <t>Beskriv virkningen, hvorfor/hvordan virkningen oppstår og forutsetninger for dette</t>
  </si>
  <si>
    <r>
      <t>2.</t>
    </r>
    <r>
      <rPr>
        <b/>
        <sz val="7"/>
        <color rgb="FF000000"/>
        <rFont val="Times New Roman"/>
        <family val="1"/>
      </rPr>
      <t xml:space="preserve">    </t>
    </r>
    <r>
      <rPr>
        <b/>
        <sz val="13"/>
        <color rgb="FF000000"/>
        <rFont val="Arial"/>
        <family val="2"/>
      </rPr>
      <t>Øvrige virkninger (virkninger for andre statlige virksomheter, kommuner, privat næringsliv, innbyggere)</t>
    </r>
  </si>
  <si>
    <t>Prissatte nyttevirkninger i andre statlige virksomheter</t>
  </si>
  <si>
    <t xml:space="preserve">Beskriv virkningen, hvorfor/ hvordan virkningen oppstår </t>
  </si>
  <si>
    <t>Hvem oppstår virkningen for?</t>
  </si>
  <si>
    <t xml:space="preserve"> * Skill mellom ulike statlige virksomheter (en linje for hver i den grad det er mulig)</t>
  </si>
  <si>
    <t>Prissatte kostnadsvirkninger i andre statlige virksomheter</t>
  </si>
  <si>
    <t xml:space="preserve">Beskriv virkningen, hvorfor/hvordan virkningen oppstår </t>
  </si>
  <si>
    <t>Prissatte nyttevirkninger i kommuner, hos innbyggere og næringsliv</t>
  </si>
  <si>
    <t>Prissatte kostnadsvirkninger i kommuner, hos innbyggere og næringsliv</t>
  </si>
  <si>
    <t xml:space="preserve">Ikke-prissatte (kvalitative) virkninger </t>
  </si>
  <si>
    <t>(se tabell 9 i «Veileder for forenklet samfunnsøkonomisk analyse»). Oppgi gjerne tall som underbygger vurderingene.</t>
  </si>
  <si>
    <t>Hvem oppstår nyttevirkningen for?</t>
  </si>
  <si>
    <r>
      <t>3.</t>
    </r>
    <r>
      <rPr>
        <b/>
        <sz val="7"/>
        <color rgb="FF000000"/>
        <rFont val="Times New Roman"/>
        <family val="1"/>
      </rPr>
      <t xml:space="preserve">    </t>
    </r>
    <r>
      <rPr>
        <b/>
        <sz val="13"/>
        <color rgb="FF000000"/>
        <rFont val="Arial"/>
        <family val="2"/>
      </rPr>
      <t>Beskrive usikkerhet knyttet til virkninger</t>
    </r>
  </si>
  <si>
    <t xml:space="preserve">Her skal det gjøres rede for usikkerheten knyttet til nytte- og kostnadsvirkningene kartlagt ovenfor. Både prissatte og ikke-prissatte virkninger skal vurderes. </t>
  </si>
  <si>
    <t>Se kapittel 4 i «Veileder for forenkla samfunnsøkonomisk analyse».</t>
  </si>
  <si>
    <t>Usikkerhet knyttet til interne virkninger i virksomheten</t>
  </si>
  <si>
    <t>Gi en kort begrunnelse for vurdering av usikkerhet. Oppgi gjerne tall som underbygger vurderingene.</t>
  </si>
  <si>
    <t>Angi om usikkerheten knyttet til virkningen er lav, middels eller høy</t>
  </si>
  <si>
    <t>Usikkerhet knyttet til øvrige virkninger</t>
  </si>
  <si>
    <t>Gi en kort begrunnelse for vurdering av usikkerhet. Oppgi forutsetninger for å kunne realisere gevinstene. Oppgi gjerne tall som underbygger vurderingene</t>
  </si>
  <si>
    <t>Samlet vurdering av usikkerhet i den samfunnsøkonomiske lønnsomheten i prosjektet (overfør til søknadsskjema).</t>
  </si>
  <si>
    <t>Angi om usikkerheten knyttet til størrelsen på virkningen blir vurdert som lav, middels eller høy</t>
  </si>
  <si>
    <t>Betydning cellefarger:</t>
  </si>
  <si>
    <t>Skriv inn forutsetninger</t>
  </si>
  <si>
    <t>Standard forutsetninger - endring i forutsetninger må begrunnes i fane 'Sentrale forutsetninger'</t>
  </si>
  <si>
    <t>Beregninger &amp; resultater</t>
  </si>
  <si>
    <t>Resultater som skal registreres i søknadsskjema</t>
  </si>
  <si>
    <t>Hvilket år er det i år?</t>
  </si>
  <si>
    <t>Årstall</t>
  </si>
  <si>
    <t>Informasjon om digitaliseringsprosjektet</t>
  </si>
  <si>
    <t>Svar</t>
  </si>
  <si>
    <t>Svarformat</t>
  </si>
  <si>
    <t>Hva heter prosjektet?</t>
  </si>
  <si>
    <t>Hva er oppstartsåret for prosjektet?</t>
  </si>
  <si>
    <t>Når settes tiltaket i drift?</t>
  </si>
  <si>
    <t>Tiltakets siste leveår</t>
  </si>
  <si>
    <t>Standard forutsetninger</t>
  </si>
  <si>
    <t>Kalkulasjonsrente</t>
  </si>
  <si>
    <t>Prosent (f.eks. "4")</t>
  </si>
  <si>
    <t>Hensikten med kalkulasjonsrenten er å kunne sammenligne og summere nytte- og kostnadsvirkninger som er påløpt i ulike tidspunkt i analyseperioden.</t>
  </si>
  <si>
    <t>Timepris arbeid</t>
  </si>
  <si>
    <t>Kroner per time</t>
  </si>
  <si>
    <t>Godkjent timesats er inntil 1,2 promille av avtalt og reell årslønn, men avgrenset til kr 700 pr time. Et årsverk blir regnet til 1 695 timer.</t>
  </si>
  <si>
    <t>Timepris fritid</t>
  </si>
  <si>
    <t>Timepris fritid er estimert basert på snitt månedslønn fra SSB for en heltidsansatt i statlig sektor med høyskoleutdanning med fratrekk for skatt.</t>
  </si>
  <si>
    <t>Reallønnsvekst</t>
  </si>
  <si>
    <t xml:space="preserve">Forventet reallønnsvekst skal settes lik forventet årlig vekst i BNP per innbygger </t>
  </si>
  <si>
    <t>Tiltakets levetid</t>
  </si>
  <si>
    <t>År (10 år er normen vi bruker for sammenligning av prosjekt)</t>
  </si>
  <si>
    <t>Grunnlag for endring av standard forutsetning</t>
  </si>
  <si>
    <t>Tidsbesparelse i virksomheten</t>
  </si>
  <si>
    <t>Skriv inn</t>
  </si>
  <si>
    <t>Hvor stor tidsbesparelse oppnår man per år med tiltaket?</t>
  </si>
  <si>
    <t>Antall timer</t>
  </si>
  <si>
    <t>Fra hvilket år realiseres tidsbesparelsen?</t>
  </si>
  <si>
    <t xml:space="preserve">Årstall </t>
  </si>
  <si>
    <t>Hvor stor andel av den reduserte tidsbruken gir utslag på virksomhetens budsjetter? (f.eks. i form av reduserte årsverk)</t>
  </si>
  <si>
    <t>I prosent</t>
  </si>
  <si>
    <t>Beregning av årlig nytteeffekt</t>
  </si>
  <si>
    <t>I kroner</t>
  </si>
  <si>
    <t>Beregning av reduksjon i skattefinansieringskostnad</t>
  </si>
  <si>
    <t>"</t>
  </si>
  <si>
    <t>Reduksjon i drift- og vedlikeholdskostnader i virksomheten</t>
  </si>
  <si>
    <t>Hvor stor reduksjon i årlige drift- og vedlikeholdskostnader oppnår man?</t>
  </si>
  <si>
    <t>Fra hvilket år realiseres kostnadsbesparelsen?</t>
  </si>
  <si>
    <t>Økte inntekter i virksomheten (for virksomheter med inntekter av tjenesteproduksjon)</t>
  </si>
  <si>
    <t>Forventet økning i årlig inntekt</t>
  </si>
  <si>
    <t>Fra hvilket årstall realiseres økt inntekt?</t>
  </si>
  <si>
    <t>Tidsbesparelse i andre statlige virksomheter</t>
  </si>
  <si>
    <t>Reduksjon i drift- og vedlikeholdskostnader i andre statlige virksomheter</t>
  </si>
  <si>
    <t>Økte inntekter i andre statlige virksomheter (for virksomheter med inntekter av tjenesteproduksjon)</t>
  </si>
  <si>
    <t>Registrer nyttevirkninger for kommunal sektor</t>
  </si>
  <si>
    <t>Tidsbesparelse i kommunal sektor</t>
  </si>
  <si>
    <t>Reduksjon i drift- og vedlikeholdskostnader i kommunal sektor</t>
  </si>
  <si>
    <t>Økte inntekter i kommunal sektor (for virksomheter med inntekter av tjenesteproduksjon)</t>
  </si>
  <si>
    <t>Registrer nyttevirkninger i privat næringsliv</t>
  </si>
  <si>
    <t>Tidsbesparelse i privat næringsliv</t>
  </si>
  <si>
    <t>Hvor stor tidsbesparelse oppnår man med tiltaket i privat næringsliv?</t>
  </si>
  <si>
    <t>I hvilket år realiseres tidsbesparelsen?</t>
  </si>
  <si>
    <t>Reduksjon i drift- og vedlikeholdskostnader i privat næringsliv</t>
  </si>
  <si>
    <t>Hvor stor reduksjon i årlige drift- og vedlikeholdskostnader oppnår man i privat næringsliv?</t>
  </si>
  <si>
    <t>I hvilket år realiseres kostnadsbesparelsen?</t>
  </si>
  <si>
    <t>Øvrig nyttevirkning i privat næringsliv 1</t>
  </si>
  <si>
    <t>Hva er navnet på nyttevirkningen?</t>
  </si>
  <si>
    <t>Tekstbeskrivelse</t>
  </si>
  <si>
    <t>Hvor stor årlig gevinst oppnår man?</t>
  </si>
  <si>
    <t>I hvilket år realiseres gevinsten?</t>
  </si>
  <si>
    <t>Øvrig nyttevirkning i privat næringsliv 2</t>
  </si>
  <si>
    <t>Registrer nyttevirkninger for privatpersoner</t>
  </si>
  <si>
    <t>Tidsbesparelse for privatpersoner</t>
  </si>
  <si>
    <t>Hvor stor tidsbesparelse oppnår man med tiltaket for privatpersoner per år?</t>
  </si>
  <si>
    <t xml:space="preserve">Øvrig nyttevirkning for privatpersoner 1 </t>
  </si>
  <si>
    <t>Øvrig nyttevirkning for privatpersoner 2</t>
  </si>
  <si>
    <t>Oppsummering av nyttevirkninger</t>
  </si>
  <si>
    <t>Nyttevirkninger i virksomheten</t>
  </si>
  <si>
    <t>Tallformat</t>
  </si>
  <si>
    <t>Økte inntekter i virksomheten</t>
  </si>
  <si>
    <t>Sum nytte - virksomheten</t>
  </si>
  <si>
    <t>Nyttevirkninger i andre statlige virksomheter</t>
  </si>
  <si>
    <t>Økte inntekter i andre statlige virksomheter</t>
  </si>
  <si>
    <t>Sum nytte - andre statlige virksomheter</t>
  </si>
  <si>
    <t>Nyttevirkninger i kommunal sektor</t>
  </si>
  <si>
    <t>Økte inntekter i kommunal sektor</t>
  </si>
  <si>
    <t>Sum nytte - kommunal sektor</t>
  </si>
  <si>
    <t>Nyttevirkninger i privat næringsliv</t>
  </si>
  <si>
    <t>Sum nytte - privat næringsliv</t>
  </si>
  <si>
    <t>Nyttevirkninger for privatpersoner</t>
  </si>
  <si>
    <t>Sum nytte - privatpersoner</t>
  </si>
  <si>
    <t>Reduksjon i skattefinansieringskostnad</t>
  </si>
  <si>
    <t>Registrer prissatte kostnadsvirkninger i virksomheten</t>
  </si>
  <si>
    <t>Investeringskostnader for virksomheten</t>
  </si>
  <si>
    <t>Systemutviklings- og planleggingskostnader</t>
  </si>
  <si>
    <t>Tidsbruk internt til forprosjekt, planlegging og systemutvikling</t>
  </si>
  <si>
    <t>Kostnad private konsulenttjenester til forprosjekt, planlegging og systemutvikling</t>
  </si>
  <si>
    <t>Øvrige kostnader knyttet til forprosjekt, planlegging og systemutvikling</t>
  </si>
  <si>
    <t>Kostnad knyttet til innkjøp av nytt system eller oppgradering  (hardware og software)</t>
  </si>
  <si>
    <t>Implementeringskostnader</t>
  </si>
  <si>
    <t>Tidsbruk internt til installasjon, migrering og tilpasninger</t>
  </si>
  <si>
    <t>Kostnad private konsulenttjenester til installasjon, migrering og tilpasninger</t>
  </si>
  <si>
    <t>Øvrige kostnader knyttet til installasjon, migrering og tilpasninger</t>
  </si>
  <si>
    <t>Opplæringskostnader for bruk av nytt IKT-system</t>
  </si>
  <si>
    <t>Tidsbruk internt til opplæring</t>
  </si>
  <si>
    <t>Kostnader private konsulenttjenester knyttet til opplæring</t>
  </si>
  <si>
    <t>Øvrige kostnader knyttet til opplæring</t>
  </si>
  <si>
    <t>Årlig investeringskostnad</t>
  </si>
  <si>
    <t>Beregning av økt skattefinansieringskostnad</t>
  </si>
  <si>
    <t>Drifts- og vedlikeholdskostnader - nytt system</t>
  </si>
  <si>
    <t>Tidsbruk i det offentlige til drift- og vedlikehold av nytt IKT-system</t>
  </si>
  <si>
    <t>Øvrige drifts- og vedlikeholdskostnader i tilknytning til nytt system</t>
  </si>
  <si>
    <t>Årlig drifts og vedlikeholdskostnad - nytt system</t>
  </si>
  <si>
    <t>Endrings- og omstillingskostnader i virksomheten</t>
  </si>
  <si>
    <t>Tidsbruk knyttet til planlegging av organisasjonsendringer</t>
  </si>
  <si>
    <t>Tidsbruk knyttet til kurs og opplæringstiltak til endrede arbeidsoppgaver for ansatte</t>
  </si>
  <si>
    <t>Øvrig tidsbruk knyttet til endring- og omstilling</t>
  </si>
  <si>
    <t>Øvrige kostnader knyttet til endring- og omstilling</t>
  </si>
  <si>
    <t>Årlig endrings- og omstillingskostnad</t>
  </si>
  <si>
    <t>Investeringskostnader i andre statlige virksomheter</t>
  </si>
  <si>
    <t>Tidsbruk for å etablere nye systemer</t>
  </si>
  <si>
    <t>Øvrige investeringskostnader i nye systemer eller oppgradering av systemer</t>
  </si>
  <si>
    <t>Økte drifts- og vedlikeholdskostnader</t>
  </si>
  <si>
    <t>Tidsbruk i det offentlige til drift- og vedlikehold av nye systemer</t>
  </si>
  <si>
    <t>Øvrige  drifts- og vedlikeholdskostnader i tilknytning til nye systemer</t>
  </si>
  <si>
    <t>Drift og vedlikehold av nye systemløsninger</t>
  </si>
  <si>
    <t>Endrings- og omstillingskostnader</t>
  </si>
  <si>
    <t xml:space="preserve">Tidsbruk knyttet til endring- og omstilling </t>
  </si>
  <si>
    <t>Årlig endrings- og omstillingskostnader</t>
  </si>
  <si>
    <t>Registrer kostnadsvirkninger i kommunal sektor</t>
  </si>
  <si>
    <t>Investeringskostnader i kommunal sektor</t>
  </si>
  <si>
    <t>Økte drifts- og vedlikeholdskostnader i kommunal sektor</t>
  </si>
  <si>
    <t>Endrings- og omstillingskostnader i kommunal sektor</t>
  </si>
  <si>
    <t>Registrer kostnadsvirkninger i privat næringsliv</t>
  </si>
  <si>
    <t>Investeringskostnad i privat næringsliv</t>
  </si>
  <si>
    <t>Investering i nye systemer eller oppgradering av systemer</t>
  </si>
  <si>
    <t>Økte drifts- og vedlikeholdskostnader i privat næringsliv</t>
  </si>
  <si>
    <t>Endrings- og omstillingskostnader i privat næringsliv</t>
  </si>
  <si>
    <t>Tidsbruk knyttet til endring- og omstilling</t>
  </si>
  <si>
    <t>Årlig kostnad</t>
  </si>
  <si>
    <t>Registrer kostnadsvirkninger for privatpersoner</t>
  </si>
  <si>
    <t>Endrings- og omstillingskostnader for privatpersoner</t>
  </si>
  <si>
    <t>Økt tidsbruk for privatpersoner</t>
  </si>
  <si>
    <t>Øvrige kostnader for privatpersoner</t>
  </si>
  <si>
    <t>Oppsummering kostnadsvirkninger</t>
  </si>
  <si>
    <t>Kostnadsvirkninger i virksomheten</t>
  </si>
  <si>
    <t>Sum kostnad - i virksomheten</t>
  </si>
  <si>
    <t>Kostnadsvirkninger i andre statlige virksomheter</t>
  </si>
  <si>
    <t>Sum kostnad - i andre statlige virksomheter</t>
  </si>
  <si>
    <t>Kostnadsvirkninger i kommunal sektor</t>
  </si>
  <si>
    <t>Sum kostnad - kommunal sektor</t>
  </si>
  <si>
    <t>Kostnadsvirkninger i privat næringsliv</t>
  </si>
  <si>
    <t>Sum kostnad - privat næringsliv</t>
  </si>
  <si>
    <t>Kostnadsvirkninger for privatpersoner</t>
  </si>
  <si>
    <t>Sum kostnad - privatpersoner</t>
  </si>
  <si>
    <t>Økning i skattefinanseringskostnad</t>
  </si>
  <si>
    <t>Sum nyttevirkninger</t>
  </si>
  <si>
    <t>Endring i skattefinansieringskostnad</t>
  </si>
  <si>
    <t>Sum kostnadsvirkninger</t>
  </si>
  <si>
    <t>Netto nytte før neddiskontering</t>
  </si>
  <si>
    <t>Hjelpestørrelse (nr.år i analyseperioden)</t>
  </si>
  <si>
    <t>Hjelpestørrelse (diskonteringsfaktor)</t>
  </si>
  <si>
    <t>Netto nåverdi per år</t>
  </si>
  <si>
    <t>Nåverdi investeringskostnad offentlig sektor per år</t>
  </si>
  <si>
    <t>Netto nåverdi av tiltaket</t>
  </si>
  <si>
    <t>Nåverdi</t>
  </si>
  <si>
    <t>Nåverdi investeringskostnad i offentlig sektor</t>
  </si>
  <si>
    <t>Netto nåverdi av tiltaket per krone investert i offentlig sektor</t>
  </si>
  <si>
    <t>Nåverdi av prissatte virkninger</t>
  </si>
  <si>
    <t>Rapportering til KMD</t>
  </si>
  <si>
    <t>Nettovirkning i egen virksomhet</t>
  </si>
  <si>
    <t>Nettovirkninger i andre statlige virksomheter</t>
  </si>
  <si>
    <t>Nettovirkninger i kommunal sektor</t>
  </si>
  <si>
    <t>SUM</t>
  </si>
  <si>
    <t>Intern sjekk - potensielt kutt i budsjett</t>
  </si>
  <si>
    <t>Rapportering KMD</t>
  </si>
  <si>
    <t>P360</t>
  </si>
  <si>
    <t>Namn</t>
  </si>
  <si>
    <t>Prosjekt</t>
  </si>
  <si>
    <t>Departement</t>
  </si>
  <si>
    <t>Kategori 1 eller 2</t>
  </si>
  <si>
    <t>Digrådet</t>
  </si>
  <si>
    <t>Stimulab</t>
  </si>
  <si>
    <t>Målgruppe</t>
  </si>
  <si>
    <t>Intern eller tverrgåande</t>
  </si>
  <si>
    <t>Delfinansiering</t>
  </si>
  <si>
    <t>Søknadsbeløp</t>
  </si>
  <si>
    <t>Samla prosjektkostnad</t>
  </si>
  <si>
    <t>Eige budsjett</t>
  </si>
  <si>
    <t>Anna finansiering</t>
  </si>
  <si>
    <t>Andel medfinansiering</t>
  </si>
  <si>
    <t>Netto noverdi av prissette verknader</t>
  </si>
  <si>
    <t>Noverdi investeringskostnad i offentleg sektor</t>
  </si>
  <si>
    <t>Netto noverdi pr investert krone i offentleg sektor</t>
  </si>
  <si>
    <t>Usikkerheit</t>
  </si>
  <si>
    <t>Oppstartsår</t>
  </si>
  <si>
    <t>Tiltak sett i drift år</t>
  </si>
  <si>
    <t>Varigheit mnd</t>
  </si>
  <si>
    <t>Sum nytte privat næringsliv</t>
  </si>
  <si>
    <t>Sum kostnad privat næringsliv</t>
  </si>
  <si>
    <t>Sum nytt privatpersoner</t>
  </si>
  <si>
    <t>Sum kostnad privatpersoner</t>
  </si>
  <si>
    <t>Manuell inntasting</t>
  </si>
  <si>
    <t>Sum nytte - verksemda</t>
  </si>
  <si>
    <t>Sum kostnad - i verksemda</t>
  </si>
  <si>
    <t>Sum nytte - andre statlege virksomheter</t>
  </si>
  <si>
    <t>Beregning av tidsbesparelser</t>
  </si>
  <si>
    <t>Hvem</t>
  </si>
  <si>
    <t>Antall</t>
  </si>
  <si>
    <t>Lenke</t>
  </si>
  <si>
    <t>20% av folketall https://www.ssb.no/</t>
  </si>
  <si>
    <t>Beregning av endrings- og omstillingskostnader</t>
  </si>
  <si>
    <t>Forutsetninger</t>
  </si>
  <si>
    <t>Ant. årlig bredding</t>
  </si>
  <si>
    <t>Pasientegruppe</t>
  </si>
  <si>
    <t>https://www.ssb.no/arbeid-og-lonn/statistikker/hesospers</t>
  </si>
  <si>
    <t>Timer i 1 årsverk</t>
  </si>
  <si>
    <t>Årsverk, helse- og omsorgspersonell</t>
  </si>
  <si>
    <t>Tid tapt min.</t>
  </si>
  <si>
    <t>Lenge med prod.tap mnd.</t>
  </si>
  <si>
    <t>Registrer prissatte nyttevirkninger for Helsedirektoratet:</t>
  </si>
  <si>
    <t>11% økning hvert år</t>
  </si>
  <si>
    <t>Digital behandlings- og egenbehandlingsplan</t>
  </si>
  <si>
    <t>Helse- og omsorgsdepartementet</t>
  </si>
  <si>
    <t>Innbyggere (pasienter/pårørende)</t>
  </si>
  <si>
    <t>Samarbeidspart, gevinsteier</t>
  </si>
  <si>
    <t>Helsepersonell</t>
  </si>
  <si>
    <t>RHF og HF</t>
  </si>
  <si>
    <t>Ledere i kommune</t>
  </si>
  <si>
    <t>Pasient- og brukerorganisasjoner</t>
  </si>
  <si>
    <t xml:space="preserve">Samarbeidspart  </t>
  </si>
  <si>
    <t>Fag- og interesseorganisasjoner</t>
  </si>
  <si>
    <t>Samarbeidspart</t>
  </si>
  <si>
    <t>KS</t>
  </si>
  <si>
    <t>Direktoratet for e-helse</t>
  </si>
  <si>
    <t>Premissgiver</t>
  </si>
  <si>
    <t>Norsk Helsenett</t>
  </si>
  <si>
    <t>Helsedirektoratet</t>
  </si>
  <si>
    <t>Det er ikke forventet at reduksjon i budsjettrammen til Hesedirektoratet er en nettogevinst som følger av tiltaket. Tiltaket vil gi reduksjon i tidskostnadene for virksomhetene i helse- og omsorgssektoren.</t>
  </si>
  <si>
    <t>I første omgang legges digitale behandlings- og egenbehandlingsplaner opp som en portalløsning knyttet til kjernejournal. Det betyr at helsepersonell ikke får løsningen integrert i sitt journalsystem i første fase, noe som har vært fremhevet som et behov fra flere behandlere. Årsaken til at dette er at en løsning integrert med EPJ ikke vil kunne implementeres på kort sikt, da vi har erfart  at EPJ-leverdørene har ordreboken full av andre utviklingsaktiviteter. Det vil derimot bli utviklet et API som EPJ-leverandører kan benytte seg av i en videre utvikling.
Investeringskostnaden for innføring av digitale behandlings- og egenbehandlingsplaner er knyttet til etablering av et API og en applikasjon og portal for digitale behandlingsplaner i kjernejournal. Arbeidstimer og kostnad i forbindelse med anskaffelse og oppsett av FHIR server er ikke tatt med i estimatet. Det er også antatt at en standard HelseID-autentisering vil benyttes i løsningen, og at en klinisk modell og FHIR-profiler utarbeides av prosjektet og er ferdige før oppstart (noe bearbeiding i etterkant er estimert inn). Investeringskostnaden til utvikling av en portal- og applikasjonsløsning for kjernejournal forutsetter at det ikke er mer enn 5 unike behandlingsplaner med tilhørende utskrift. Kostnadene vil kunne justeres litt ned dersom grensesnittet skal være det samme for applikasjon og portal. Kostnadene inkluderer heller ikke arbeidsflyt og aktiviteter. 
Estimatene inkluderer en minimumsløsning og totalløsning for helsenorge-plattformen. Forskjellen ligger i økt funksjonalitet ved å kunne legge inn kommentarer og logge egne tiltak, samt muligheten til å skrive ut egenbehandlingsplanen. Vi har lagt totalløsningen til grunn for våre beregninger.   
Investeringskostnaden for totalløsningen er beregnet til 16 005 000 millioner kroner. Tabell 5.2 viser en oversikt over de ulike behovene og kostnad.</t>
  </si>
  <si>
    <t xml:space="preserve"> </t>
  </si>
  <si>
    <t>Drifts- og forvaltningskostnader er beregnet til å utgjøre 20% av investeringskostnaden. Dette fordi det i de senere prosjektene er dette brukt som grunnlag for å estimere driftskostnader.</t>
  </si>
  <si>
    <t xml:space="preserve">Kostnadene er knyttet til:
- Utvikling av portal- og applikasjonsløsning for kjernejournal (løsning uten integrasjon til EPJ)
- Utvikle applikasjon og et API som EPJ-leverandører kan benytte
- Det vil påløpe prosjektkostnader knyttet til forberedelse og gjennomføring av utvikling, utprøving og pilotering
- Arbeidstimer og kostnad i forbindelse med anskaffelse og oppsett av FHIR server er ikke tatt med i estimatet. 
- Det er også antatt at en standard HelseID-autentisering vil benyttes i løsningen, og at en klinisk modell og FHIR-profiler utarbeides av prosjektet og er ferdige før oppstart (noe bearbeiding i etterkant er estimert inn). </t>
  </si>
  <si>
    <t>Bedre sammenheng og samhandling i pasientforløpet og -oppfølging mellom helsepersonell på tvers av helseinstitusjoner medfører økt kvalitet i behandlingen og økt pasientsikkerhet</t>
  </si>
  <si>
    <t>Middels positivt</t>
  </si>
  <si>
    <t xml:space="preserve">Middels </t>
  </si>
  <si>
    <t>++/7</t>
  </si>
  <si>
    <t xml:space="preserve">Behandlere og helsepersonell vil ha mer innsikt i hvilke behandlinger som er utført for pasienten og hvilke pågående behandlinger pasienten gjennomgår. Det antas at helsepersonell vil oppleve en økt tydelighet rundt hvem som har ansvar for hva i pasientens behandlingsforløp, hvilke konsultasjoner som er gjort og er planlagt, samt lett tilgjengelig kontaktinformasjon til de ulike involverte aktørene. </t>
  </si>
  <si>
    <t xml:space="preserve">Redusert antall unødvendige henvendelser til fastlege og konsultasjoner på sykehus </t>
  </si>
  <si>
    <t>Helsepersonell, pasient og pårørende vil ha en bedre oversikt over hvilke behandlinger og konsultasjoner som har vært utført og er planlagte. En annen effekt er at digitale behandlings- og egenbehandlingsplaner vil medføre økt forebygging og en mer proaktiv tilnærming, og dette vil begrense alvorlige hendelser og utvikling i sykdomsbildet. Flere henvender og innleggelser, som i dag ses på som nødvendige, vil kunne unngås ved økt kvalitet og forebygging.</t>
  </si>
  <si>
    <t xml:space="preserve">Helsepersonell, pasient og pårørende </t>
  </si>
  <si>
    <t>Mer individuelt tilpasset oppfølging av pasienter</t>
  </si>
  <si>
    <t xml:space="preserve">Ved bruk av en digital behandlingsplan vil flere helsepersonell fokusere på pasientens mål, behov, ønsker og ressurssituasjon i forbindelse med behandlingen og kan i større grad legge opp til en mer individuelt tilpasset oppfølging. Innsikt i pasientens eventuelle andre behandlingsplaner og planlagte konsultasjoner vil gi en økt kvalitet i konsultasjonen. Helsepersonell vil i mindre grad være avhengig av muntlig overlevering fra pasient og/eller pårørende ved konsultasjoner og undersøkelser og den samme innsikten vil være tilgjengelig for alt helsepersonell. </t>
  </si>
  <si>
    <t>Flere pasienter føler seg tryggere i egen behandling og mestrer hverdagen bedre, samt at belastningen for pårørende reduseres</t>
  </si>
  <si>
    <t>Stor</t>
  </si>
  <si>
    <t>+++/8</t>
  </si>
  <si>
    <t xml:space="preserve">Flere pasienter har i intervjuer gitt uttrykk for at de opplever at det er vanskelig å huske hva som blir sagt i konsultasjoner, da situasjonen ofte oppleves som stressende. De er i etterkant usikre på om de egentlig forsto hva de selv fikk ansvar for å gjøre og følge opp, hvordan de skulle forholde seg om ting skjedde eller viktige beskjeder rundt neste steg i behandlingsforløpet. Dersom denne informasjonen er tilgjengelig for pasient, pårørende og annet helsepersonell, vil pasienten føle seg tryggere både på egen forståelse av situasjonen, og at andre behandlere får nødvendig og riktig informasjon.
Flere studier og erfaringer tilsier at flere og bedre innbyggertjenester, der innbyggere selv kan registrere og lese relevant informasjon, vil bidra til at innbyggere tar en mer aktiv del i egen behandling. Forskning viser at økt innsikt øker etterlevelsen av råd fra helsepersonell og økt sannsynlighet for at pasienter tar grep om egen helsesituasjon .
Digitale behandlings- og egenbehandlingsplaner legger opp til en mer aktiv involvering av pasienten, blant annet ved at pasienten selv oppmuntres til å sette mål for behandlingen. Brukermedvirkning er et sentralt begrep i helse- og omsorgstjenesten. Brukermedvirkning er hjemlet i pasient- og brukerrettighetsloven paragraf 3-1 som omhandler pasientens eller brukerens rett til medvirkning. Brukermedvirkning er helsefremmende og bidrar til mestring og motivasjon ved at brukere setter egne mål. Dette er også i tråd med Folkehelseinstituttets retningsendring  for i større grad å sette pasientens perspektiv i sentrum ved å spørre «Hva er viktig for deg» heller enn «hva feiler det deg». 
Pårørende vil i større grad være i stand til å bistå pasienten i egen behandling, da det også fremkommer tydeligere for de pårørende hvilken rolle de kan spille, samt hva som er forventet av pasienten i behandlingsforløpet. </t>
  </si>
  <si>
    <t>Pasienter og pårørende</t>
  </si>
  <si>
    <t>Redusert tidsbruk for pasienter og pårørende</t>
  </si>
  <si>
    <t xml:space="preserve">Innbyggere som mottar helse- og omsorgstjenester og deres pårørende bruker i dag betydelig tid på å administrere egen helse. Det er svært varierende hvor mye tid pasienter bruker på å holde oversikt over og administrere egen helse, men det er grunn til å tro at denne tiden for vår målgruppe, pasienter med kroniske sykdommer og mer komplekse sykdomshistorier, er betydelig. 
I intervjuer med pasienter og pårørende, kommer det frem at pasienter og deres pårørende bruker betydelig tid på å administrere egen helse. Dette gjelder blant annet tid på å samle informasjon om egen behandling, for å være i stand til å (videre)formidle til annet helsepersonell ved behov. De bruker også mye tid på å ringe og finne ut av hva som skal skje videre og følge med på hva som skal skje videre. 
Tiltaket vil medføre at pasienter og pårørende vil ha tilgang til informasjon om kommende og tidligere konsultasjoner og undersøkelser, og hvilke helsepersonell som er involvert i behandlingen. Det legger mindre press på at pasienten og/eller pårørende skal samle på og ta med utskrifter og relevant dokumentasjon til helseinstitusjonene eller være nødt til å forberede seg på andre måter. Det samme gjelder for pårørende som skal sikre at deres familie eller andre får den riktige oppfølgingen eller at helsepersonell har de nødvendige helseopplysningene. </t>
  </si>
  <si>
    <t>Endre arbeidsprosess</t>
  </si>
  <si>
    <t xml:space="preserve">Dagens arbeidsprosesser må til en viss grad endres i spesialisthelsetjenesten, kommunehelsetjenesten og hos fastleger, både i forbindelse med opprettelse og oppfølging av plan. Det vil være nødvendig med en fortsatt sterk involvering og forankring hos alle parter gjennom hele planleggingsfasen og videre i prosjektet.  </t>
  </si>
  <si>
    <t>Høy</t>
  </si>
  <si>
    <t>Omfattende forankring</t>
  </si>
  <si>
    <t xml:space="preserve">Prosjektet vil, mest sannsynlig, være avhengig at flere informasjonsmodeller standardiseres. Dette arbeidet krever omfattende forankring mot kliniske miljøer og pasienter, men også tekniske miljøer.  </t>
  </si>
  <si>
    <t>Middels</t>
  </si>
  <si>
    <t xml:space="preserve">Stor kompleksitet </t>
  </si>
  <si>
    <t xml:space="preserve">Med bakgrunn i de uttrykte behovene er det en risiko for at kompleksiteten i prosjektet blir stor. Funksjonalitet vil sannsynligvis innfases gradvis, og de identifisere nyttevirkningene vil realiseres basert på hvilken funksjonalitet som blir prioritert.   </t>
  </si>
  <si>
    <t>Bruk av nasjonale samhandlingsløsninger</t>
  </si>
  <si>
    <t xml:space="preserve">Nasjonale samhandlingsløsninger (f.eks. kjernejournal og helsenorge.no) tas ikke tilstrekkelig i bruk i kommunal omsorgstjeneste  </t>
  </si>
  <si>
    <t>Implementering</t>
  </si>
  <si>
    <t xml:space="preserve">Helsedirektoratet kan gjennom nasjonale faglige retningslinjer kun anbefale at det opprettes en behandlingsplan og oppfordre til at aktuelle aktører skal ta den i bruk. </t>
  </si>
  <si>
    <t xml:space="preserve">Klinisk innhold </t>
  </si>
  <si>
    <t xml:space="preserve">Tidsbesparelser (prissatt nytte) </t>
  </si>
  <si>
    <t>Det forutsettes at helsepersonell som skal ta i bruk løsningen vil oppleve noe merarbeid/tapt abeidstid i en innføringsfase.</t>
  </si>
  <si>
    <t>Aktører som tar i bruk tjenesten, kommuner</t>
  </si>
  <si>
    <t>15% av pasientgruppen</t>
  </si>
  <si>
    <t>Tid spart i måned/per helsearbeider</t>
  </si>
  <si>
    <t>Antall mnd</t>
  </si>
  <si>
    <t>Tid spart min/helsearbeider</t>
  </si>
  <si>
    <t>Sysselsatte, helse- og omsorgspersonell</t>
  </si>
  <si>
    <t>Sysselsatte med helse- og sosialfaglig utdanning  (utdanning &gt; 3 år)</t>
  </si>
  <si>
    <t>Antall måneder per år</t>
  </si>
  <si>
    <t>Populasjon, 2020</t>
  </si>
  <si>
    <t>Kostnadesbyrde pasientgruppe</t>
  </si>
  <si>
    <t>Realistisk belastning på helsetjenesten</t>
  </si>
  <si>
    <t>15% av helsearbeidere</t>
  </si>
  <si>
    <t xml:space="preserve">Det forutsettes at aktuelt helsepersonell vil vil bruke 15 min ekstra per måned de første tre månedene. </t>
  </si>
  <si>
    <t>Kommunen, HF</t>
  </si>
  <si>
    <t xml:space="preserve">Prosjektleder To stillinger, 50% hver til kommune og Hf i 2 kommuner og HF (piloter), 3 år. </t>
  </si>
  <si>
    <t>Kostnad 1 500 000 kr per 100%-stilling</t>
  </si>
  <si>
    <t>Veileder pasient</t>
  </si>
  <si>
    <t>Veileder helsepersonell</t>
  </si>
  <si>
    <t>Etter ferdig pilotering skal det foreligge veiledningsmateriell på helsenorge.no om innhold og bruk av behandlings- og egenbehandlingsplan</t>
  </si>
  <si>
    <t xml:space="preserve">Etter ferdig pilotering skal det foreligge en veileder for helsepersonell for utarbeiding og bruk av behandlings- og egenbehandlingsplan i den digitale løsningen. </t>
  </si>
  <si>
    <t>prosjektleder digital behandlings- og egenbehandlingsplan</t>
  </si>
  <si>
    <t>APIer</t>
  </si>
  <si>
    <t>Løsning for helsepersonell i kjernejournal-portal</t>
  </si>
  <si>
    <t xml:space="preserve">Funksjonalitet og brukergrensesnitt for helsepersonell i kjernejournal-portal, som gjør at de kan opprette, utarbeide, vise og dele DBEP. </t>
  </si>
  <si>
    <t>Løsning for innbygger på Helsenorge</t>
  </si>
  <si>
    <t xml:space="preserve">Funksjonalitet og brukergrensesnitt for innbyggere ppå Helsenorge, som gjør at de kan se sin DBEP, interagere med egenbehandlingpslanen og skrive kommentarer til DBEP. </t>
  </si>
  <si>
    <t xml:space="preserve">DBEP database </t>
  </si>
  <si>
    <t xml:space="preserve">Database for lagring av DBEP i kjernejournal. </t>
  </si>
  <si>
    <t xml:space="preserve">Prissatte nyttevirkninger </t>
  </si>
  <si>
    <t>Pasientgruppen</t>
  </si>
  <si>
    <t>Behandlere/helsepersonell</t>
  </si>
  <si>
    <t xml:space="preserve">Se fane "Data" som beskriver grunnlaget for beregningene. </t>
  </si>
  <si>
    <t xml:space="preserve">Løsningen gjenbruker mekanismer for informasjonssikkerhet i kjernejournal og Helsenorge. Kjernejournal har implementert sikkerhet på alle lag. Ved innføring av ny funksjonalitet tas dette høyde for og mekanismene kan gjenbrukes. Kjernejournal har en rolle som Security Champion. Kjernejournal blir testet ved hver leveranse og blir testet av eksterne en gang per år. Informasjonssikkerheten blir sikret og testet gjennom ulike faser i Kjernejournal. 
Krav til innlogging og autentisering etter EIDAS er definert som høy. Sikkerhet skal implementeres på alle lag i løsningen. Dvs f.eks at ethvert lag i arkitekturen skal ta høyde for at inputen fra forrige lag kan ha blitt kompromittert. 
</t>
  </si>
  <si>
    <t>Personvernmekanismer som allerede eksisterer i kjernejournal, helsenorge og hos tredjepartsleverandører blir gjenbrukt. Dette inkluderer samtykke til innsyn og funksjonalitet, tilgangsstyring ut fra rolle, samt tilgangsstyring som pasient selv setter via Helsenorge. 
Det kreves eksplisitt samtykke til at kjernejournal inneholder planer for behandling og oppfølging. Her gjenbrukes samtykke-funksjonen i kjernejournal også for denne tjenesten. 
Det kreves mer granulert tilgangsstyring enn det som eksisterer i kjernejournal i dag, da pasienten skal kunne begrense innsyn i en enkelt plan til kun én individuell behandler (f.eks. behandlingsplan innenfor psykisk helse). Kjernejournal har en løsning/komponent som gjør det mulig å sperre enkelte personer/behandlere for tilgang. Denne løsningen bygges videre på for å kunne levere mer granulert tilgangsstyring.</t>
  </si>
  <si>
    <t>APIer for deling/uthenting, lagring og sletting av data som ligger i behandlings- og egenbehandlingsplaner. Som en API first strategi skal alle funskjoner ha APIer. Det er snakk om REST APIer med bruk av FHIR standard. APIene skal kunne benyttes av kjernejournal, Helsenorge og tredjepartsleverandører. Disse APIene skal kunne pubiliseres via et samhandlingsplattform.</t>
  </si>
  <si>
    <t>x</t>
  </si>
  <si>
    <t xml:space="preserve">Prosjektet har lagt stor vekt på at konseptet skal baseres på reelle brukerbehov, herunder både pasienter, pårørende og helsepersonell i spesialist- og primærhelsetjenesten. Prosjektet har i konseptfasen involvert ulike brukergrupper gjennom intervjuer, workshops og "show and tell". Prioriteringer gjøres ut ifra brukerbehov og gevinstrealisering. I gjennomføringsfasen vil det være kontinuerlig brukerinvolvering og testing av løsningen med helsepersonell og pasienter/pårørende. Hensikten er å lære gjennom bruk, og kunne gjøre ytterligere utredninger og prioriteringer i parallell med utviklingen. Når løsningen er ferdig utviklet planlegges det pilotering før eventuell skalering og implementering. </t>
  </si>
  <si>
    <t>En detaljert beskrivelse av prosess og innhold i behandlings- og egenbehandlingsplanen. Beskrivelsen skal bygge på anbefalt konseptdesign utarbeidet gjennom StimuLab-ordningen og være et supplement for de som skal utvikle og bruke løsningen i den første fasen.</t>
  </si>
  <si>
    <r>
      <rPr>
        <b/>
        <sz val="11"/>
        <color rgb="FF000000"/>
        <rFont val="Arial"/>
        <family val="2"/>
      </rPr>
      <t>Kjernejournal</t>
    </r>
    <r>
      <rPr>
        <sz val="11"/>
        <color rgb="FF000000"/>
        <rFont val="Arial"/>
        <family val="2"/>
      </rPr>
      <t xml:space="preserve"> 
Funksjonalitet og brukergrensesnitt for DBEP i kjernejournal-portal forutsetter at kommunenes helse- og omsorgstjenester, utover fastleger og legevaktstjenesten, har tilgang til og har tatt i bruk kjernejournal. Videre forutsettes det at ansatte i spesialisthelsetjenesten bruker kjernejournal gjennom den integrasjonsløsningen de har i sitt EPJ-system.
</t>
    </r>
    <r>
      <rPr>
        <sz val="11"/>
        <rFont val="Arial"/>
        <family val="2"/>
      </rPr>
      <t xml:space="preserve">Det må sikres samordning med det nasjonale prosjektet Helgetlig samhandling (tidligere Akson) slik at den digitale behandlings- og egenbehandlingsplaner kan inngå i den fremtidige nasjonale samhandlingsløsningen. </t>
    </r>
    <r>
      <rPr>
        <sz val="11"/>
        <color rgb="FF000000"/>
        <rFont val="Arial"/>
        <family val="2"/>
      </rPr>
      <t xml:space="preserve">
Norsk Helsenetts vurdering er at behandlings- og egenbehandlingsplaner er omfattet av kjernejournalforskriften § 4 andre ledd bokstav b som gir rettslig grunnlag for å registrere opplysninger om avtalte behandlings- og omsorgstiltak i kjernejournal, med krav om samtykke fra den enkelte pasient. Det er dermed vurdert at det ikke er behov for å gjøre endringer i kjernejournalforskriften for å tilrettelegge for registrering av opplysning om behandlings- og egenbehandlingsplaner i kjernejournal.
</t>
    </r>
    <r>
      <rPr>
        <b/>
        <sz val="11"/>
        <color rgb="FF000000"/>
        <rFont val="Arial"/>
        <family val="2"/>
      </rPr>
      <t>Utvikling og utprøving i samarbeid med sektoren:</t>
    </r>
    <r>
      <rPr>
        <sz val="11"/>
        <color rgb="FF000000"/>
        <rFont val="Arial"/>
        <family val="2"/>
      </rPr>
      <t xml:space="preserve"> 
Kommuner, fastleger, pasienter og HF må teste ut den digitale løsningen og samarbeide med kjernejournal og Helsenorge om forbedring av løsningen i utvikling og testperioden. 
</t>
    </r>
    <r>
      <rPr>
        <b/>
        <sz val="11"/>
        <color rgb="FF000000"/>
        <rFont val="Arial"/>
        <family val="2"/>
      </rPr>
      <t xml:space="preserve">EPJ-leverandører: </t>
    </r>
    <r>
      <rPr>
        <sz val="11"/>
        <color rgb="FF000000"/>
        <rFont val="Arial"/>
        <family val="2"/>
      </rPr>
      <t xml:space="preserve">
Det anbefales at tjenesten leveres i behandlers eget EPJ-system. Dette krever: 
- Samarbeid/innspill fra leverandørmarkedet i gjennomføringsfasen
- Prioritering og utvikling hos EPJ-leverandører i/etter implementering (en løsning i kjernejournal vil fungere frem til EPJ-leverandørene tilbyr løsningen)</t>
    </r>
  </si>
  <si>
    <t>25 minutter</t>
  </si>
  <si>
    <t>35% av kostnader</t>
  </si>
  <si>
    <t>Timer spart i regionale helseforetak (30%)</t>
  </si>
  <si>
    <t>Timer spart i kommunal sektor (70%)</t>
  </si>
  <si>
    <t>Kontroll</t>
  </si>
  <si>
    <t>Timer spart totalt (100%)</t>
  </si>
  <si>
    <t>Timer tapt i kommunal sektor (70%)</t>
  </si>
  <si>
    <t>Timer tapt i regionale helseforetak (30%)</t>
  </si>
  <si>
    <t>Timer tapt totalt (100%)</t>
  </si>
  <si>
    <t>Registrer kostnadsvirkninger i andre statlige virksomheter - Regionale Helseforetak</t>
  </si>
  <si>
    <t>Registrer nyttevirkninger i andre statlige virksomheter - Regionale Helseforetak</t>
  </si>
  <si>
    <t>Kontroll (totalt)</t>
  </si>
  <si>
    <t>Kontroll (uten prosjektstillinger)</t>
  </si>
  <si>
    <t>Det antas at helsepersonell som tar i bruk løsningen vil oppleve tidsbesparelser. Vi anslår videre at denne gruppen vil kunne spare i gjennomsnitt 25 minutter per måned på at det er utarbeidet behandlingsplaner for sine pasienter.  Videre antar vi at tiltaket årlig fases inn, og inkluderer stadig flere behandlere, med en økning på 11% hvert år fra og med 2022-2030.</t>
  </si>
  <si>
    <t>Det forutsettes at aktørene i tjenesten er innforstått med at forvaltning og drift må dekkes av de som skal bruke denne funksjonaliteten i kjernejournal. Det antas at økte drifts- og forvaltningskostnader vil utgjøre 20% av total investeringskostnad.  Deles 70/30 for kommuner og HF</t>
  </si>
  <si>
    <t>20% av investeringssum, 30% fordelt på HF</t>
  </si>
  <si>
    <t>20% av investeringssum, 70% fordelt på kommune</t>
  </si>
  <si>
    <t xml:space="preserve">Høy  </t>
  </si>
  <si>
    <t xml:space="preserve">Løsningen vil erstatte papirversjoner av de behandlings- og egenbehandlingsplanene som finnes. 
Løsningen med digital behandlings- og egenbehandlingsplan vil gi pasienten muligheten til å se og interagere med sin plan på helsenorge.no. Innholdet i helsenorge.no skal være i henhold til krav for universell utforming. 
Løsningen skal enkelt gi behandlere nyttig og viktig informasjon om pasientens sin plan. 
Innbyggertjenesten må følge forskriften. Helsepersonelltjenesten har ikke like strenge krav til universell utforming. 
Innbyggertjenesten/Brukergrensesnittet som vises/linkes på Helsenorge må følge designspråk og system. 
Ved utvikling av APIet må det legges til rette for at løsningen utformes funksjonelt, men at den også kan tilpasses det enkelte EPJ-leverandørens design.  
Innbyggertjenesten må følge Lov om målbruk i offentlig tjeneste (mållova):  
- Difi og Språkrådets retningslinjer for klart språk 
- Helsenorges retningslinjer for språk </t>
  </si>
  <si>
    <t>Behandlere tar utgangspunkt i eksisterende planer for pasienten, noe som bidrar til helhetlig behandlingsforløp.
Ulike konsepter for teknisk realisering har blitt vurdert opp mot hverandre, blant annet på punktet gjenbruk av data. Prosjektet vil legge til rette for deling og gjenbruk av data gjennom sentral, nasjonal lagring i kjernejournal og å tilby åpne APIer for datadeling mellom virksomheter. Behandlere kan enten bruke kjernejournal portal eller eget EPJ system (når de tilbyr tjenesten) for å opprette, utvikle og oppdatere planer, og vil uavhengig av brukerflate ha den samme informasjonen. Informasjon som allerede ligger i journalystemet (EPJ-systemet) og kjernejournal skal gjenbrukes i den grad det er mulig. Slik vil også dobbelføringer og merarbeid reduseres. Løsningen i helsenorge.no baseres på gjenbruk av eksisterende funksjonalitet og den informasjonen som finnes der slik at løsningen fremstår som en helhet for brukeren.</t>
  </si>
  <si>
    <r>
      <t>I utviklingen av DBEP tas det i bruk nasjonale felleskomponenter og -løsninger, herunder: 
-</t>
    </r>
    <r>
      <rPr>
        <b/>
        <sz val="11"/>
        <color rgb="FF000000"/>
        <rFont val="Calibri"/>
        <family val="2"/>
      </rPr>
      <t xml:space="preserve"> ID-porten f</t>
    </r>
    <r>
      <rPr>
        <sz val="11"/>
        <color rgb="FF000000"/>
        <rFont val="Calibri"/>
        <family val="2"/>
      </rPr>
      <t xml:space="preserve">or innbyggers pålogging på Helsenorge, der den innbyggerrettede tjenesten DBEP vil ligge. For helsepersonell vil det benyttes helseID. HelseID er en felles innloggingsløsning for helsesektoren spesifikt, som brukes av virksomheter og ansatte i sektoren. Den underliggende teknologien i HelseID er ganske lik ID-porten, men det er noen viktige tilleggsmekanismer som gjør at HelseID egner seg bedre for helsesektoren, se https://www.nhn.no/hva-er-forskjellen-mellom-helseid-og-id-porten/. 
- </t>
    </r>
    <r>
      <rPr>
        <b/>
        <sz val="11"/>
        <color rgb="FF000000"/>
        <rFont val="Calibri"/>
        <family val="2"/>
      </rPr>
      <t>Felles offentlige registre</t>
    </r>
    <r>
      <rPr>
        <sz val="11"/>
        <color rgb="FF000000"/>
        <rFont val="Calibri"/>
        <family val="2"/>
      </rPr>
      <t xml:space="preserve"> for å innhente data der kjernejournals eksisterende integrasjon mot en rekke registre gjenbrukes, dette inkluderer blant annet Statens legemiddelverk, Grunndata registre, Norske pasientregister, Digdir kontaktregister. I tillegg til de nevnte registre har kjernejournal integrasjoner mot FHI prøvesvar og FHI Sysvak som kan gjenbrukes i DBEP.
Det skal gjennomføres en ROS-analyse før oppstart av utvikling. 
Utover Digitaliseringsdirektoratets nasjonale felleskomponenter, benyttes etablerte komponenter i helsesektoren for lagring og deling av helseopplysninger mellom helsepersonell gjennom kjernejournal, samt innbyggers inngang til helsetjenester via Helsenorge. </t>
    </r>
  </si>
  <si>
    <t xml:space="preserve">Løsningen følger statens overordnede arkitekturprinsipper på IKT-området, samt Direktoratet for e-helses detaljering av eárkitekturprinsippene for helsesektoren. Konseptene for teknisk realisering er alle vurdert opp mot arkitekturprinsippene. Det eneste avviket fra prinsippene er at det ikke benyttes en hyllevareløsning for å levere DBEP. Det er gjort undersøkelser av mulige hyllevareløsninger, men ikke identifisert noen hyllevare som dekker behovene som er identifisert av prosjektet. Dette er dokumentert og har vært gjennom Arkitekturrådet i NHN. 
Videre brukes obligatoriske standarder slik de fremkommer av standardiseringsforskriften og føringer definert i referansekatalogen for e-helse. Utover nasjonale krav om arkitektur og standarder følger også løsningen arkitektur og standarder spesielt for helsesektoren. Informasjonsmodell skal bygges på FHIR som er Direktoratet for e-helses anbefalte standard for informasjonsdeling i helsesektoren. Virksomheten og prosjektet følger Direktoratet for e-helses veileder for åpne APIer, og tilgjengeliggjør data for tredjepartsleverandører som ønsker å koble seg på og tilby tjenester i sektoren. Løsningen skal også støtte utvikling av SMART on FHIR apper. 
Den innbyggerrettede tjenesten som tilgjengeliggjøres via Helsenorge skal tilfredsstille internasjonalt anerkjente standarder for universell utforming, jf. forskrift om universell utforming av IKT-løsninger, på lik linje med eksisterende tjenester på Helsenorge. 
</t>
  </si>
  <si>
    <t xml:space="preserve">Beregningen av tidsbesparelser for helsepersonell er beheftet med usikkerhet. Beregningene hviler på forutsetninger og skjønnsmessige vurderinger, og endringer i forutsetningene vil kunne påvirke lønnsomheten av tiltaket. Sannsynligheten for omfattende endringer i forutsetningene ansees som moderat. Det kan være vanskelig å isolere effekten av kun dette tiltaket. </t>
  </si>
  <si>
    <t xml:space="preserve">Beregningen av tidsbesparelsene er gjort med utgangspunkt i pasientgruppen. Det er her antatt at tiltaket vil treffe pasienter med én til to kroniske lidelser, flere kroniske lidelser og pasienter med multisykdom og komplekse behov. Totalt utgjør denne pasientgruppen omtrent 20% av befolkningen, og det er anslått at denne pasientgruppen bruker 70% av kostnadene i helsevesenet som illustrert i figur.
De fleste i de tre øverste gruppene i pyramiden vil kunne ha god nytte av at det utarbeides både behandlings- og egenbehandlingsplaner, men ettersom tjenesten i varierende grad har tradisjon for å utarbeide slike planer og det i dag i hovedsak utarbeides egenbehandlingsplaner der det iverksettes "digital hjemmeoppfølging", må det antas at det tar tid før dette er en etablert praksis for alle som kunne ha behov for det. Dette krever en tjenesteutvikling som vi må påregne at tar tid. Det er imidlertid en pågående omlegging av tjenesten til mer team-basert arbeid og erfaringer med digitale tjenester som understøtter denne utviklingen. Vi ønsker likevel å legge oss på et konservativt anslag, også fordi det er en betydelig usikkerhet knyttet til implementering av EPJ integrasjon. Dette vil også påvirke bruk av løsningen og antall pasienter som får planer utarbeidet og deles. Vi antar derfor at kun 15% av denne pasientgruppen, eller 3% av befolkningen, vil få en digital behandlings- og/eller egenbehandlingsplan i løpet av de neste 10 årene. 
 </t>
  </si>
  <si>
    <t>Andel pasienter som vil være aktuell for DBEP</t>
  </si>
  <si>
    <t xml:space="preserve">Samlet sett så vurderes usikkerheten knyttet til den samfunnsøkonomiske lønnsomheten i prosjektet som høy. 
Usikkerheten følger av blant annet at dette er nybrottsarbeid og tiltaket er derfor tidligere ikke testet og målt effekten av. Det har derfor vært vanskelig å basere søknaden på en fullstendig samfunnsøkonomisk analyse. 
Hvis løsningen blir implementert og tatt i bruk så vil det antas med stor grad av sannsynlighet at det gir nyttevirkninger både i form av spart tid og bedre kvalitet i pasientoppfølgingen og pasientopplevelsen. Virkningen i form av økt kvalitet anses som svært viktig å vektlegge. 
</t>
  </si>
  <si>
    <t xml:space="preserve">
Det antas at helsepersonell som tar i bruk løsningen vil oppleve tidsbesparelser. Pasientene som er i målgruppen benytter 70% av kostandene i helsevesenet (se figur) og vi antar derfor at målgruppen benytter 70% av helsepersonell. Med helsepersonell mener vi ressurser med 3 års utdanning eller mer. Vi anslår at tiltaket vil kunne gi tidsbesparelser for halvparten av denne gruppen helsepersonell. Vi anslår videre at det innen utgangen av analyseperioden (2022-2030) vil være 15% av disse, dvs 9949 personer, som faktisk får en besparelse, ved at digitale behandlings- og egenbehandlingsplaner er tatt i bruk for deres pasienter. Dette fordi det ikke er realistisk å anta at alle som antas å få en nytte av tiltaket ikke vil ta løsningen i bruk. Tidsbesparelsen er anslått til å være på 25 minutter per måned for helsepersonell som tar løsningen i bruk. Videre antar vi at tiltaket årlig fases inn, og inkluderer stadig flere behandlere, med en økning på 11% hvert år fra og med 2022-2030. </t>
  </si>
  <si>
    <t>Beslutte overgang til gjennomføringsfasen. Gjennomføringsfasen antas å starte</t>
  </si>
  <si>
    <t xml:space="preserve">MP 1 </t>
  </si>
  <si>
    <t>MP 2</t>
  </si>
  <si>
    <t>MP3</t>
  </si>
  <si>
    <t>MP 4</t>
  </si>
  <si>
    <t>Gjennomføringsfasen antas å være avsluttet. Beslutte overgang til avslutningsfasen.</t>
  </si>
  <si>
    <t xml:space="preserve">Beregning av reduksjon i skattefinansieringskostnad </t>
  </si>
  <si>
    <t xml:space="preserve">Ferdigstilt forankrings- og implementeringsplan. Veilednings- og opplæringsmateriale er klar til å distribueres.   </t>
  </si>
  <si>
    <t xml:space="preserve">Pilot med MVP og kontinuerlig utvikling antas å være gjennomført. </t>
  </si>
  <si>
    <t>Oppstart smidig utvikling med involvering av sektoren</t>
  </si>
  <si>
    <t xml:space="preserve">Pilot med MVP og kontinuerlig utvikling antas å starte.  </t>
  </si>
  <si>
    <t>Brukes til beregning av økte drifts- og forvaltningskostnader for kommunal sektor og HF</t>
  </si>
  <si>
    <r>
      <t xml:space="preserve">Prissatte nyttevirkninger er for denne analysen knyttet til et anslag av reduksjon i tidsbruk som følge av implementering av digitale behandlings- og egenbehandlingsplaner, og utgjør en nytte nåverdi på </t>
    </r>
    <r>
      <rPr>
        <sz val="11"/>
        <color rgb="FFFF0000"/>
        <rFont val="Calibri"/>
        <family val="2"/>
      </rPr>
      <t>20 MNOK.</t>
    </r>
    <r>
      <rPr>
        <sz val="11"/>
        <color rgb="FF000000"/>
        <rFont val="Calibri"/>
        <family val="2"/>
      </rPr>
      <t xml:space="preserve"> Beregningen av tidsbesparelsene er basert på skjønnsmessige vurderinger med grunnlag i intervjuer med helsepersonell i StimuLab-arbeidet, samt relevant litteratur. Det er innhentet nasjonal statistikk og utredninger som er gjort i forbindelse med prosjekter som Helhetlig samhandling og Pasientens Legemiddelliste og Sintefs rapport på virkningene av IMATIS Visi i Bærum kommune. </t>
    </r>
    <r>
      <rPr>
        <sz val="11"/>
        <rFont val="Calibri"/>
        <family val="2"/>
      </rPr>
      <t>Det er etterstrebet å gjøre konservative anslag da vi ikke ønsker å overdrive nytten.</t>
    </r>
    <r>
      <rPr>
        <sz val="11"/>
        <color rgb="FF000000"/>
        <rFont val="Calibri"/>
        <family val="2"/>
      </rPr>
      <t xml:space="preserve">
</t>
    </r>
    <r>
      <rPr>
        <b/>
        <sz val="11"/>
        <color rgb="FF000000"/>
        <rFont val="Calibri"/>
        <family val="2"/>
      </rPr>
      <t>Siden DBEP ikke er testet tidligere så er grunnlaget  beheftet med usikkerhet.</t>
    </r>
    <r>
      <rPr>
        <sz val="11"/>
        <color rgb="FF000000"/>
        <rFont val="Calibri"/>
        <family val="2"/>
      </rPr>
      <t xml:space="preserve">
Tiltaket antas å bidra til at helsepersonell kan redusere den tiden som brukes på informasjonshenting ved at informasjonen er lett tilgjengelig og på ett sted. Tiltaket vil føre til færre og kortere telefonsamtaler, mindre tid på å lete i epikriser, journaler og e-dialoger. Behandlere vil kunne starte på sine arbeidsoppgaver relatert til behandling tidligere, og ikke bruke tid på å lete etter og innhente informasjon. Det vil bli færre avbrytelsen i arbeidsdagen, som også har en kostnad ved at en på nytt må sette seg inn i det en holdt på med når en returnerer til pågående oppgave, samt at man får informasjonen tilgjengelig ved behov. Videre vil tilkomme tidsbesparelser ved at det utvikles et mal-verktøy tilknyttet opprettelse av planene og at de faglige nasjonale retningslinjene er lettere tilgjengelig. Helsepersonell vil videre oppleve økt tydelighet rundt hvem som har ansvar for hva i pasientens behandlingsforløp, hvilke konsultasjoner som er gjort og er planlagt, og ha lett tilgang til kontaktinformasjon til de ulike involverte aktørene.</t>
    </r>
  </si>
  <si>
    <t xml:space="preserve">Kirsten Petersen </t>
  </si>
  <si>
    <t>911 13 707</t>
  </si>
  <si>
    <t>Kirsten.Petersen@helsedir.no</t>
  </si>
  <si>
    <t xml:space="preserve">øverste leder i virksomheten har godkjent søknaden.   </t>
  </si>
  <si>
    <t xml:space="preserve">Etter avtale med Digdir så godkjennes søknaden av divisjonsdirektør. </t>
  </si>
  <si>
    <t xml:space="preserve">Annen finansiering (implementering i HF og kommuner)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</si>
</sst>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kr&quot;\ #,##0.00;[Red]\-&quot;kr&quot;\ #,##0.00"/>
    <numFmt numFmtId="44" formatCode="_-&quot;kr&quot;\ * #,##0.00_-;\-&quot;kr&quot;\ * #,##0.00_-;_-&quot;kr&quot;\ * &quot;-&quot;??_-;_-@_-"/>
    <numFmt numFmtId="164" formatCode="&quot; &quot;#,##0&quot; &quot;;&quot; -&quot;#,##0&quot; &quot;;&quot; -&quot;00&quot; &quot;;&quot; &quot;@&quot; &quot;"/>
    <numFmt numFmtId="165" formatCode="&quot; &quot;#,##0.00&quot; &quot;;&quot; -&quot;#,##0.00&quot; &quot;;&quot; -&quot;00&quot; &quot;;&quot; &quot;@&quot; &quot;"/>
    <numFmt numFmtId="166" formatCode="&quot; &quot;#,##0.0&quot; &quot;;&quot; -&quot;#,##0.0&quot; &quot;;&quot; -&quot;00&quot; &quot;;&quot; &quot;@&quot; &quot;"/>
    <numFmt numFmtId="167" formatCode="0&quot; &quot;%"/>
    <numFmt numFmtId="168" formatCode="0.0&quot; &quot;%"/>
    <numFmt numFmtId="169" formatCode="0.0"/>
    <numFmt numFmtId="170" formatCode="#,##0.00_ ;[Red]\-#,##0.00\ "/>
    <numFmt numFmtId="171" formatCode="#,##0_ ;[Red]\-#,##0\ "/>
    <numFmt numFmtId="172" formatCode="[$-414]mmm\.\ yy;@"/>
  </numFmts>
  <fonts count="47" x14ac:knownFonts="1">
    <font>
      <sz val="11"/>
      <color rgb="FF000000"/>
      <name val="Calibri"/>
      <family val="2"/>
    </font>
    <font>
      <sz val="11"/>
      <color rgb="FF000000"/>
      <name val="Calibri"/>
      <family val="2"/>
    </font>
    <font>
      <sz val="10"/>
      <color rgb="FF000000"/>
      <name val="Arial"/>
      <family val="2"/>
    </font>
    <font>
      <b/>
      <sz val="10"/>
      <color rgb="FF000000"/>
      <name val="Arial"/>
      <family val="2"/>
    </font>
    <font>
      <b/>
      <i/>
      <sz val="11"/>
      <color rgb="FF000000"/>
      <name val="Calibri"/>
      <family val="2"/>
    </font>
    <font>
      <b/>
      <sz val="11"/>
      <color rgb="FF000000"/>
      <name val="Calibri"/>
      <family val="2"/>
    </font>
    <font>
      <sz val="9"/>
      <color rgb="FF000000"/>
      <name val="Tahoma"/>
      <family val="2"/>
    </font>
    <font>
      <b/>
      <sz val="16"/>
      <color rgb="FF1F4E78"/>
      <name val="Calibri"/>
      <family val="2"/>
    </font>
    <font>
      <b/>
      <sz val="11"/>
      <color rgb="FF5B9BD5"/>
      <name val="Calibri"/>
      <family val="2"/>
    </font>
    <font>
      <b/>
      <i/>
      <sz val="11"/>
      <color rgb="FF1F4E78"/>
      <name val="Calibri"/>
      <family val="2"/>
    </font>
    <font>
      <sz val="9"/>
      <color indexed="81"/>
      <name val="Tahoma"/>
      <family val="2"/>
    </font>
    <font>
      <b/>
      <sz val="14"/>
      <color rgb="FF000000"/>
      <name val="Calibri"/>
      <family val="2"/>
    </font>
    <font>
      <b/>
      <sz val="12"/>
      <color rgb="FF000000"/>
      <name val="Arial"/>
      <family val="2"/>
    </font>
    <font>
      <sz val="12"/>
      <color rgb="FF000000"/>
      <name val="Arial"/>
      <family val="2"/>
    </font>
    <font>
      <sz val="11"/>
      <color rgb="FF000000"/>
      <name val="Arial"/>
      <family val="2"/>
    </font>
    <font>
      <b/>
      <sz val="11"/>
      <color rgb="FF000000"/>
      <name val="Arial"/>
      <family val="2"/>
    </font>
    <font>
      <u/>
      <sz val="11"/>
      <color theme="10"/>
      <name val="Calibri"/>
      <family val="2"/>
    </font>
    <font>
      <b/>
      <sz val="22"/>
      <color rgb="FF000000"/>
      <name val="Arial"/>
      <family val="2"/>
    </font>
    <font>
      <sz val="4"/>
      <color rgb="FF000000"/>
      <name val="Calibri"/>
      <family val="2"/>
    </font>
    <font>
      <sz val="4"/>
      <color rgb="FF000000"/>
      <name val="Arial"/>
      <family val="2"/>
    </font>
    <font>
      <i/>
      <sz val="11"/>
      <color rgb="FF000000"/>
      <name val="Arial"/>
      <family val="2"/>
    </font>
    <font>
      <b/>
      <i/>
      <sz val="11"/>
      <color rgb="FF000000"/>
      <name val="Arial"/>
      <family val="2"/>
    </font>
    <font>
      <b/>
      <sz val="22"/>
      <color rgb="FFFFFFFF"/>
      <name val="Arial"/>
      <family val="2"/>
    </font>
    <font>
      <i/>
      <u/>
      <sz val="11"/>
      <color theme="4" tint="-0.249977111117893"/>
      <name val="Calibri"/>
      <family val="2"/>
    </font>
    <font>
      <b/>
      <sz val="22"/>
      <name val="Arial"/>
      <family val="2"/>
    </font>
    <font>
      <sz val="11"/>
      <name val="Calibri"/>
      <family val="2"/>
    </font>
    <font>
      <b/>
      <sz val="13"/>
      <color rgb="FF000000"/>
      <name val="Arial"/>
      <family val="2"/>
    </font>
    <font>
      <b/>
      <sz val="7"/>
      <color rgb="FF000000"/>
      <name val="Times New Roman"/>
      <family val="1"/>
    </font>
    <font>
      <b/>
      <sz val="9"/>
      <color rgb="FF000000"/>
      <name val="Arial"/>
      <family val="2"/>
    </font>
    <font>
      <vertAlign val="superscript"/>
      <sz val="10"/>
      <color rgb="FF000000"/>
      <name val="Arial"/>
      <family val="2"/>
    </font>
    <font>
      <i/>
      <sz val="10"/>
      <color rgb="FF000000"/>
      <name val="Arial"/>
      <family val="2"/>
    </font>
    <font>
      <sz val="11"/>
      <color rgb="FFFF0000"/>
      <name val="Calibri"/>
      <family val="2"/>
    </font>
    <font>
      <i/>
      <sz val="11"/>
      <color rgb="FF000000"/>
      <name val="Calibri"/>
      <family val="2"/>
    </font>
    <font>
      <sz val="10"/>
      <color rgb="FF000000"/>
      <name val="Calibri"/>
      <family val="2"/>
    </font>
    <font>
      <i/>
      <sz val="10"/>
      <color rgb="FF000000"/>
      <name val="Calibri"/>
      <family val="2"/>
    </font>
    <font>
      <i/>
      <sz val="10"/>
      <name val="Calibri"/>
      <family val="2"/>
    </font>
    <font>
      <sz val="11"/>
      <name val="Arial"/>
      <family val="2"/>
    </font>
    <font>
      <sz val="11"/>
      <color rgb="FFFF0000"/>
      <name val="Arial"/>
      <family val="2"/>
    </font>
    <font>
      <b/>
      <sz val="12"/>
      <color rgb="FF0070C0"/>
      <name val="Calibri"/>
      <family val="2"/>
    </font>
    <font>
      <b/>
      <sz val="11"/>
      <name val="Calibri"/>
      <family val="2"/>
    </font>
    <font>
      <b/>
      <sz val="11"/>
      <color rgb="FFC00000"/>
      <name val="Calibri"/>
      <family val="2"/>
    </font>
    <font>
      <sz val="16"/>
      <color rgb="FFFF0000"/>
      <name val="Calibri"/>
      <family val="2"/>
    </font>
    <font>
      <sz val="11"/>
      <color rgb="FFC00000"/>
      <name val="Arial"/>
      <family val="2"/>
    </font>
    <font>
      <i/>
      <sz val="11"/>
      <color rgb="FFFF0000"/>
      <name val="Calibri"/>
      <family val="2"/>
    </font>
    <font>
      <b/>
      <sz val="11"/>
      <color rgb="FFFF0000"/>
      <name val="Calibri"/>
      <family val="2"/>
    </font>
    <font>
      <sz val="10"/>
      <color rgb="FF1D1C1D"/>
      <name val="Arial"/>
      <family val="2"/>
    </font>
    <font>
      <b/>
      <i/>
      <sz val="11"/>
      <color rgb="FFFF0000"/>
      <name val="Calibri"/>
      <family val="2"/>
    </font>
  </fonts>
  <fills count="21">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C000"/>
        <bgColor rgb="FFFFC000"/>
      </patternFill>
    </fill>
    <fill>
      <patternFill patternType="solid">
        <fgColor rgb="FFFF0000"/>
        <bgColor rgb="FFFF0000"/>
      </patternFill>
    </fill>
    <fill>
      <patternFill patternType="solid">
        <fgColor rgb="FFDDEBF7"/>
        <bgColor rgb="FFDDEBF7"/>
      </patternFill>
    </fill>
    <fill>
      <patternFill patternType="solid">
        <fgColor theme="0"/>
        <bgColor indexed="64"/>
      </patternFill>
    </fill>
    <fill>
      <patternFill patternType="solid">
        <fgColor rgb="FFFFFF00"/>
        <bgColor rgb="FF92D050"/>
      </patternFill>
    </fill>
    <fill>
      <patternFill patternType="solid">
        <fgColor theme="0"/>
        <bgColor rgb="FFD9D9D9"/>
      </patternFill>
    </fill>
    <fill>
      <patternFill patternType="solid">
        <fgColor theme="0"/>
        <bgColor rgb="FFFFFFFF"/>
      </patternFill>
    </fill>
    <fill>
      <patternFill patternType="solid">
        <fgColor theme="0"/>
        <bgColor rgb="FFFF0000"/>
      </patternFill>
    </fill>
    <fill>
      <patternFill patternType="solid">
        <fgColor rgb="FFD9D9D9"/>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rgb="FFFFFFFF"/>
      </patternFill>
    </fill>
    <fill>
      <patternFill patternType="solid">
        <fgColor rgb="FFBDD7EE"/>
        <bgColor indexed="64"/>
      </patternFill>
    </fill>
    <fill>
      <patternFill patternType="solid">
        <fgColor theme="0"/>
        <bgColor rgb="FF92D050"/>
      </patternFill>
    </fill>
  </fills>
  <borders count="57">
    <border>
      <left/>
      <right/>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rgb="FFC9E8FB"/>
      </left>
      <right/>
      <top/>
      <bottom/>
      <diagonal/>
    </border>
    <border>
      <left/>
      <right style="medium">
        <color rgb="FF000066"/>
      </right>
      <top style="medium">
        <color rgb="FF000066"/>
      </top>
      <bottom style="medium">
        <color rgb="FF000066"/>
      </bottom>
      <diagonal/>
    </border>
    <border>
      <left style="medium">
        <color rgb="FF000066"/>
      </left>
      <right/>
      <top/>
      <bottom/>
      <diagonal/>
    </border>
    <border>
      <left style="medium">
        <color rgb="FF000066"/>
      </left>
      <right/>
      <top style="medium">
        <color rgb="FF000066"/>
      </top>
      <bottom style="medium">
        <color rgb="FF000066"/>
      </bottom>
      <diagonal/>
    </border>
    <border>
      <left/>
      <right/>
      <top style="medium">
        <color rgb="FF000066"/>
      </top>
      <bottom style="medium">
        <color rgb="FF000066"/>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165" fontId="1" fillId="0" borderId="0" applyFont="0" applyFill="0" applyBorder="0" applyAlignment="0" applyProtection="0"/>
    <xf numFmtId="167" fontId="1" fillId="0" borderId="0" applyFont="0" applyFill="0" applyBorder="0" applyAlignment="0" applyProtection="0"/>
    <xf numFmtId="0" fontId="1" fillId="2" borderId="0" applyNumberFormat="0" applyFont="0" applyBorder="0" applyAlignment="0" applyProtection="0"/>
    <xf numFmtId="165" fontId="1" fillId="0" borderId="0" applyFont="0" applyFill="0" applyBorder="0" applyAlignment="0" applyProtection="0"/>
    <xf numFmtId="0" fontId="2" fillId="0" borderId="0" applyNumberFormat="0" applyBorder="0" applyProtection="0"/>
    <xf numFmtId="44" fontId="1" fillId="0" borderId="0" applyFont="0" applyFill="0" applyBorder="0" applyAlignment="0" applyProtection="0"/>
    <xf numFmtId="0" fontId="16" fillId="0" borderId="0" applyNumberFormat="0" applyFill="0" applyBorder="0" applyAlignment="0" applyProtection="0"/>
  </cellStyleXfs>
  <cellXfs count="417">
    <xf numFmtId="0" fontId="0" fillId="0" borderId="0" xfId="0"/>
    <xf numFmtId="0" fontId="3" fillId="3" borderId="1" xfId="0" applyFont="1" applyFill="1" applyBorder="1" applyAlignment="1">
      <alignment horizontal="left" vertical="top"/>
    </xf>
    <xf numFmtId="0" fontId="2" fillId="3" borderId="0" xfId="0" applyFont="1" applyFill="1"/>
    <xf numFmtId="0" fontId="0" fillId="3" borderId="0" xfId="0" applyFill="1"/>
    <xf numFmtId="0" fontId="2" fillId="2" borderId="2" xfId="0" applyFont="1" applyFill="1" applyBorder="1" applyAlignment="1">
      <alignment horizontal="center"/>
    </xf>
    <xf numFmtId="0" fontId="2" fillId="4" borderId="2" xfId="0" applyFont="1" applyFill="1" applyBorder="1" applyAlignment="1">
      <alignment horizontal="center"/>
    </xf>
    <xf numFmtId="0" fontId="2" fillId="5" borderId="2" xfId="0" applyFont="1" applyFill="1" applyBorder="1"/>
    <xf numFmtId="0" fontId="2" fillId="6" borderId="2" xfId="0" applyFont="1" applyFill="1" applyBorder="1"/>
    <xf numFmtId="0" fontId="0" fillId="3" borderId="2" xfId="0" applyFill="1" applyBorder="1"/>
    <xf numFmtId="0" fontId="4" fillId="3" borderId="0" xfId="0" applyFont="1" applyFill="1"/>
    <xf numFmtId="0" fontId="5" fillId="3" borderId="0" xfId="0" applyFont="1" applyFill="1"/>
    <xf numFmtId="0" fontId="0" fillId="2" borderId="2" xfId="0" applyFill="1" applyBorder="1" applyAlignment="1" applyProtection="1">
      <alignment horizontal="right"/>
      <protection locked="0"/>
    </xf>
    <xf numFmtId="0" fontId="0" fillId="5" borderId="2" xfId="0" applyFill="1" applyBorder="1" applyAlignment="1">
      <alignment horizontal="right"/>
    </xf>
    <xf numFmtId="167" fontId="1" fillId="4" borderId="2" xfId="2" applyFill="1" applyBorder="1" applyProtection="1">
      <protection locked="0"/>
    </xf>
    <xf numFmtId="0" fontId="0" fillId="4" borderId="2" xfId="0" applyFill="1" applyBorder="1" applyProtection="1">
      <protection locked="0"/>
    </xf>
    <xf numFmtId="168" fontId="0" fillId="4" borderId="2" xfId="0" applyNumberFormat="1" applyFill="1" applyBorder="1" applyProtection="1">
      <protection locked="0"/>
    </xf>
    <xf numFmtId="0" fontId="7" fillId="3" borderId="0" xfId="0" applyFont="1" applyFill="1" applyAlignment="1">
      <alignment horizontal="left"/>
    </xf>
    <xf numFmtId="0" fontId="0" fillId="3" borderId="0" xfId="0" applyFill="1" applyAlignment="1">
      <alignment horizontal="right"/>
    </xf>
    <xf numFmtId="0" fontId="0" fillId="3" borderId="0" xfId="0" applyFill="1" applyAlignment="1">
      <alignment horizontal="center"/>
    </xf>
    <xf numFmtId="0" fontId="0" fillId="7" borderId="0" xfId="0" applyFill="1"/>
    <xf numFmtId="0" fontId="4" fillId="3" borderId="0" xfId="0" applyFont="1" applyFill="1" applyAlignment="1">
      <alignment horizontal="left"/>
    </xf>
    <xf numFmtId="0" fontId="5" fillId="3" borderId="0" xfId="0" applyFont="1" applyFill="1" applyAlignment="1">
      <alignment horizontal="left"/>
    </xf>
    <xf numFmtId="0" fontId="5" fillId="3" borderId="0" xfId="0" applyFont="1" applyFill="1" applyAlignment="1">
      <alignment horizontal="center"/>
    </xf>
    <xf numFmtId="0" fontId="0" fillId="3" borderId="0" xfId="0" applyFill="1" applyAlignment="1">
      <alignment horizontal="left"/>
    </xf>
    <xf numFmtId="0" fontId="0" fillId="2" borderId="0" xfId="0" applyFill="1" applyAlignment="1" applyProtection="1">
      <alignment horizontal="center"/>
      <protection locked="0"/>
    </xf>
    <xf numFmtId="167" fontId="0" fillId="2" borderId="0" xfId="0" applyNumberFormat="1" applyFill="1" applyAlignment="1" applyProtection="1">
      <alignment horizontal="center"/>
      <protection locked="0"/>
    </xf>
    <xf numFmtId="0" fontId="0" fillId="3" borderId="0" xfId="0" applyFill="1" applyAlignment="1" applyProtection="1">
      <alignment horizontal="center"/>
      <protection locked="0"/>
    </xf>
    <xf numFmtId="1" fontId="0" fillId="3" borderId="0" xfId="0" applyNumberFormat="1" applyFill="1" applyAlignment="1">
      <alignment horizontal="right"/>
    </xf>
    <xf numFmtId="0" fontId="5" fillId="3" borderId="0" xfId="0" applyFont="1" applyFill="1" applyAlignment="1">
      <alignment horizontal="right"/>
    </xf>
    <xf numFmtId="164" fontId="1" fillId="5" borderId="0" xfId="1" applyNumberFormat="1" applyFill="1" applyAlignment="1">
      <alignment horizontal="center"/>
    </xf>
    <xf numFmtId="164" fontId="1" fillId="2" borderId="0" xfId="1" applyNumberFormat="1" applyFill="1" applyAlignment="1" applyProtection="1">
      <alignment horizontal="center" vertical="center"/>
      <protection locked="0"/>
    </xf>
    <xf numFmtId="164" fontId="1" fillId="5" borderId="0" xfId="1" applyNumberFormat="1" applyFill="1"/>
    <xf numFmtId="0" fontId="4" fillId="3" borderId="0" xfId="0" applyFont="1" applyFill="1" applyAlignment="1">
      <alignment horizontal="center"/>
    </xf>
    <xf numFmtId="0" fontId="4" fillId="7" borderId="0" xfId="0" applyFont="1" applyFill="1" applyAlignment="1">
      <alignment horizontal="left"/>
    </xf>
    <xf numFmtId="0" fontId="0" fillId="7" borderId="3" xfId="0" applyFill="1" applyBorder="1"/>
    <xf numFmtId="0" fontId="4" fillId="3" borderId="3" xfId="0" applyFont="1" applyFill="1" applyBorder="1" applyAlignment="1">
      <alignment horizontal="left"/>
    </xf>
    <xf numFmtId="0" fontId="0" fillId="3" borderId="3" xfId="0" applyFill="1" applyBorder="1"/>
    <xf numFmtId="164" fontId="1" fillId="3" borderId="0" xfId="1" applyNumberFormat="1" applyFill="1"/>
    <xf numFmtId="164" fontId="1" fillId="3" borderId="0" xfId="1" applyNumberFormat="1" applyFill="1" applyAlignment="1">
      <alignment horizontal="center"/>
    </xf>
    <xf numFmtId="164" fontId="1" fillId="7" borderId="0" xfId="1" applyNumberFormat="1" applyFill="1"/>
    <xf numFmtId="0" fontId="0" fillId="8" borderId="5" xfId="0" applyFill="1" applyBorder="1" applyAlignment="1">
      <alignment horizontal="right"/>
    </xf>
    <xf numFmtId="0" fontId="0" fillId="8" borderId="5" xfId="0" applyFill="1" applyBorder="1" applyAlignment="1">
      <alignment horizontal="center"/>
    </xf>
    <xf numFmtId="0" fontId="0" fillId="8" borderId="6" xfId="0" applyFill="1" applyBorder="1"/>
    <xf numFmtId="0" fontId="7" fillId="8" borderId="1" xfId="0" applyFont="1" applyFill="1" applyBorder="1" applyAlignment="1">
      <alignment horizontal="left"/>
    </xf>
    <xf numFmtId="0" fontId="0" fillId="8" borderId="0" xfId="0" applyFill="1" applyAlignment="1">
      <alignment horizontal="right"/>
    </xf>
    <xf numFmtId="0" fontId="0" fillId="8" borderId="0" xfId="0" applyFill="1" applyAlignment="1">
      <alignment horizontal="center"/>
    </xf>
    <xf numFmtId="0" fontId="0" fillId="8" borderId="7" xfId="0" applyFill="1" applyBorder="1"/>
    <xf numFmtId="0" fontId="5" fillId="8" borderId="1" xfId="0" applyFont="1" applyFill="1" applyBorder="1" applyAlignment="1">
      <alignment horizontal="left"/>
    </xf>
    <xf numFmtId="0" fontId="5" fillId="8" borderId="0" xfId="0" applyFont="1" applyFill="1" applyAlignment="1">
      <alignment horizontal="left"/>
    </xf>
    <xf numFmtId="0" fontId="5" fillId="8" borderId="0" xfId="0" applyFont="1" applyFill="1" applyAlignment="1">
      <alignment horizontal="center"/>
    </xf>
    <xf numFmtId="0" fontId="5" fillId="8" borderId="0" xfId="0" applyFont="1" applyFill="1" applyAlignment="1">
      <alignment horizontal="right"/>
    </xf>
    <xf numFmtId="0" fontId="5" fillId="8" borderId="7" xfId="0" applyFont="1" applyFill="1" applyBorder="1" applyAlignment="1">
      <alignment horizontal="right"/>
    </xf>
    <xf numFmtId="0" fontId="0" fillId="8" borderId="1" xfId="0" applyFill="1" applyBorder="1" applyProtection="1">
      <protection locked="0"/>
    </xf>
    <xf numFmtId="164" fontId="0" fillId="8" borderId="0" xfId="4" applyNumberFormat="1" applyFont="1" applyFill="1" applyAlignment="1" applyProtection="1">
      <alignment horizontal="center"/>
      <protection locked="0"/>
    </xf>
    <xf numFmtId="0" fontId="5" fillId="8" borderId="8" xfId="0" applyFont="1" applyFill="1" applyBorder="1" applyAlignment="1">
      <alignment horizontal="left"/>
    </xf>
    <xf numFmtId="0" fontId="0" fillId="8" borderId="9" xfId="0" applyFill="1" applyBorder="1" applyAlignment="1">
      <alignment horizontal="right"/>
    </xf>
    <xf numFmtId="164" fontId="0" fillId="8" borderId="9" xfId="0" applyNumberFormat="1" applyFill="1" applyBorder="1" applyAlignment="1">
      <alignment horizontal="center"/>
    </xf>
    <xf numFmtId="164" fontId="0" fillId="8" borderId="9" xfId="0" applyNumberFormat="1" applyFill="1" applyBorder="1" applyAlignment="1">
      <alignment horizontal="right"/>
    </xf>
    <xf numFmtId="0" fontId="0" fillId="8" borderId="7" xfId="0" applyFill="1" applyBorder="1" applyAlignment="1">
      <alignment horizontal="right"/>
    </xf>
    <xf numFmtId="0" fontId="0" fillId="8" borderId="11" xfId="0" applyFill="1" applyBorder="1" applyAlignment="1">
      <alignment horizontal="right"/>
    </xf>
    <xf numFmtId="0" fontId="0" fillId="8" borderId="13" xfId="0" applyFill="1" applyBorder="1" applyAlignment="1">
      <alignment horizontal="right"/>
    </xf>
    <xf numFmtId="0" fontId="0" fillId="7" borderId="13" xfId="0" applyFill="1" applyBorder="1"/>
    <xf numFmtId="0" fontId="0" fillId="3" borderId="13" xfId="0" applyFill="1" applyBorder="1"/>
    <xf numFmtId="0" fontId="8" fillId="3" borderId="0" xfId="0" applyFont="1" applyFill="1" applyAlignment="1">
      <alignment horizontal="left"/>
    </xf>
    <xf numFmtId="164" fontId="1" fillId="3" borderId="0" xfId="1" applyNumberFormat="1" applyFill="1" applyAlignment="1" applyProtection="1">
      <alignment horizontal="center"/>
      <protection locked="0"/>
    </xf>
    <xf numFmtId="0" fontId="0" fillId="3" borderId="3" xfId="0" applyFill="1" applyBorder="1" applyAlignment="1">
      <alignment horizontal="left"/>
    </xf>
    <xf numFmtId="0" fontId="0" fillId="3" borderId="9" xfId="0" applyFill="1" applyBorder="1"/>
    <xf numFmtId="0" fontId="0" fillId="3" borderId="9" xfId="0" applyFill="1" applyBorder="1" applyAlignment="1">
      <alignment horizontal="left"/>
    </xf>
    <xf numFmtId="164" fontId="1" fillId="5" borderId="9" xfId="1" applyNumberFormat="1" applyFill="1" applyBorder="1" applyAlignment="1">
      <alignment horizontal="center"/>
    </xf>
    <xf numFmtId="164" fontId="1" fillId="5" borderId="0" xfId="1" applyNumberFormat="1" applyFill="1" applyAlignment="1" applyProtection="1">
      <alignment horizontal="center"/>
      <protection locked="0"/>
    </xf>
    <xf numFmtId="164" fontId="1" fillId="5" borderId="3" xfId="1" applyNumberFormat="1" applyFill="1" applyBorder="1" applyAlignment="1" applyProtection="1">
      <alignment horizontal="center"/>
      <protection locked="0"/>
    </xf>
    <xf numFmtId="164" fontId="1" fillId="3" borderId="3" xfId="1" applyNumberFormat="1" applyFill="1" applyBorder="1" applyAlignment="1" applyProtection="1">
      <alignment horizontal="center"/>
      <protection locked="0"/>
    </xf>
    <xf numFmtId="164" fontId="0" fillId="5" borderId="9" xfId="0" applyNumberFormat="1" applyFill="1" applyBorder="1" applyAlignment="1">
      <alignment horizontal="center"/>
    </xf>
    <xf numFmtId="164" fontId="0" fillId="5" borderId="0" xfId="0" applyNumberFormat="1" applyFill="1" applyAlignment="1">
      <alignment horizontal="center"/>
    </xf>
    <xf numFmtId="0" fontId="0" fillId="8" borderId="4" xfId="0" applyFill="1" applyBorder="1"/>
    <xf numFmtId="0" fontId="0" fillId="8" borderId="5" xfId="0" applyFill="1" applyBorder="1" applyAlignment="1">
      <alignment horizontal="left"/>
    </xf>
    <xf numFmtId="164" fontId="1" fillId="8" borderId="5" xfId="1" applyNumberFormat="1" applyFill="1" applyBorder="1" applyAlignment="1">
      <alignment horizontal="center"/>
    </xf>
    <xf numFmtId="164" fontId="1" fillId="8" borderId="6" xfId="1" applyNumberFormat="1" applyFill="1" applyBorder="1" applyAlignment="1">
      <alignment horizontal="center"/>
    </xf>
    <xf numFmtId="0" fontId="0" fillId="8" borderId="0" xfId="0" applyFill="1" applyAlignment="1">
      <alignment horizontal="left"/>
    </xf>
    <xf numFmtId="164" fontId="1" fillId="8" borderId="0" xfId="1" applyNumberFormat="1" applyFill="1" applyAlignment="1">
      <alignment horizontal="center"/>
    </xf>
    <xf numFmtId="164" fontId="1" fillId="8" borderId="7" xfId="1" applyNumberFormat="1" applyFill="1" applyBorder="1" applyAlignment="1">
      <alignment horizontal="center"/>
    </xf>
    <xf numFmtId="0" fontId="5" fillId="8" borderId="7" xfId="0" applyFont="1" applyFill="1" applyBorder="1" applyAlignment="1">
      <alignment horizontal="center"/>
    </xf>
    <xf numFmtId="0" fontId="0" fillId="8" borderId="9" xfId="0" applyFill="1" applyBorder="1" applyAlignment="1">
      <alignment horizontal="left"/>
    </xf>
    <xf numFmtId="0" fontId="0" fillId="8" borderId="1" xfId="0" applyFill="1" applyBorder="1"/>
    <xf numFmtId="0" fontId="5" fillId="8" borderId="11" xfId="0" applyFont="1" applyFill="1" applyBorder="1"/>
    <xf numFmtId="0" fontId="0" fillId="8" borderId="11" xfId="0" applyFill="1" applyBorder="1" applyAlignment="1">
      <alignment horizontal="left"/>
    </xf>
    <xf numFmtId="164" fontId="1" fillId="8" borderId="11" xfId="1" applyNumberFormat="1" applyFill="1" applyBorder="1" applyAlignment="1">
      <alignment horizontal="center"/>
    </xf>
    <xf numFmtId="0" fontId="0" fillId="8" borderId="15" xfId="0" applyFill="1" applyBorder="1"/>
    <xf numFmtId="0" fontId="0" fillId="8" borderId="16" xfId="0" applyFill="1" applyBorder="1" applyAlignment="1">
      <alignment horizontal="left"/>
    </xf>
    <xf numFmtId="164" fontId="1" fillId="8" borderId="16" xfId="1" applyNumberFormat="1" applyFill="1" applyBorder="1" applyAlignment="1">
      <alignment horizontal="center"/>
    </xf>
    <xf numFmtId="164" fontId="1" fillId="8" borderId="17" xfId="1" applyNumberFormat="1" applyFill="1" applyBorder="1" applyAlignment="1">
      <alignment horizontal="center"/>
    </xf>
    <xf numFmtId="164" fontId="9" fillId="3" borderId="0" xfId="1" applyNumberFormat="1" applyFont="1" applyFill="1" applyAlignment="1">
      <alignment horizontal="left"/>
    </xf>
    <xf numFmtId="164" fontId="1" fillId="3" borderId="0" xfId="1" applyNumberFormat="1" applyFill="1" applyAlignment="1">
      <alignment horizontal="left"/>
    </xf>
    <xf numFmtId="164" fontId="5" fillId="3" borderId="0" xfId="1" applyNumberFormat="1" applyFont="1" applyFill="1" applyAlignment="1">
      <alignment horizontal="left"/>
    </xf>
    <xf numFmtId="164" fontId="5" fillId="3" borderId="0" xfId="1" applyNumberFormat="1" applyFont="1" applyFill="1" applyAlignment="1">
      <alignment horizontal="center"/>
    </xf>
    <xf numFmtId="164" fontId="1" fillId="5" borderId="0" xfId="1" applyNumberFormat="1" applyFill="1" applyAlignment="1">
      <alignment horizontal="left"/>
    </xf>
    <xf numFmtId="164" fontId="1" fillId="5" borderId="11" xfId="1" applyNumberFormat="1" applyFill="1" applyBorder="1" applyAlignment="1">
      <alignment horizontal="left"/>
    </xf>
    <xf numFmtId="164" fontId="1" fillId="3" borderId="18" xfId="1" applyNumberFormat="1" applyFill="1" applyBorder="1" applyAlignment="1">
      <alignment horizontal="left"/>
    </xf>
    <xf numFmtId="164" fontId="1" fillId="5" borderId="9" xfId="1" applyNumberFormat="1" applyFill="1" applyBorder="1" applyAlignment="1">
      <alignment horizontal="left"/>
    </xf>
    <xf numFmtId="165" fontId="1" fillId="5" borderId="3" xfId="1" applyFill="1" applyBorder="1" applyAlignment="1">
      <alignment horizontal="left"/>
    </xf>
    <xf numFmtId="164" fontId="1" fillId="6" borderId="19" xfId="1" applyNumberFormat="1" applyFill="1" applyBorder="1" applyAlignment="1">
      <alignment horizontal="left"/>
    </xf>
    <xf numFmtId="164" fontId="1" fillId="6" borderId="11" xfId="1" applyNumberFormat="1" applyFill="1" applyBorder="1" applyAlignment="1">
      <alignment horizontal="left"/>
    </xf>
    <xf numFmtId="166" fontId="1" fillId="6" borderId="21" xfId="1" applyNumberFormat="1" applyFill="1" applyBorder="1" applyAlignment="1">
      <alignment horizontal="left"/>
    </xf>
    <xf numFmtId="166" fontId="1" fillId="6" borderId="3" xfId="1" applyNumberFormat="1" applyFill="1" applyBorder="1" applyAlignment="1">
      <alignment horizontal="left"/>
    </xf>
    <xf numFmtId="164" fontId="1" fillId="6" borderId="0" xfId="1" applyNumberFormat="1" applyFill="1" applyAlignment="1">
      <alignment horizontal="left"/>
    </xf>
    <xf numFmtId="164" fontId="0" fillId="3" borderId="0" xfId="0" applyNumberFormat="1" applyFill="1"/>
    <xf numFmtId="1" fontId="0" fillId="3" borderId="0" xfId="0" applyNumberFormat="1" applyFill="1"/>
    <xf numFmtId="164" fontId="1" fillId="6" borderId="9" xfId="1" applyNumberFormat="1" applyFill="1" applyBorder="1" applyAlignment="1">
      <alignment horizontal="left"/>
    </xf>
    <xf numFmtId="164" fontId="1" fillId="5" borderId="18" xfId="1" applyNumberFormat="1" applyFill="1" applyBorder="1" applyAlignment="1">
      <alignment horizontal="left"/>
    </xf>
    <xf numFmtId="0" fontId="0" fillId="3" borderId="2" xfId="0" applyFill="1" applyBorder="1" applyAlignment="1">
      <alignment wrapText="1"/>
    </xf>
    <xf numFmtId="0" fontId="0" fillId="8" borderId="4" xfId="0" applyFill="1" applyBorder="1" applyAlignment="1">
      <alignment horizontal="left"/>
    </xf>
    <xf numFmtId="0" fontId="0" fillId="8" borderId="1" xfId="0" applyFill="1" applyBorder="1" applyAlignment="1">
      <alignment horizontal="left"/>
    </xf>
    <xf numFmtId="0" fontId="5" fillId="8" borderId="10" xfId="0" applyFont="1" applyFill="1" applyBorder="1" applyAlignment="1">
      <alignment horizontal="left"/>
    </xf>
    <xf numFmtId="0" fontId="0" fillId="8" borderId="12" xfId="0" applyFill="1" applyBorder="1" applyAlignment="1">
      <alignment horizontal="left"/>
    </xf>
    <xf numFmtId="164" fontId="5" fillId="3" borderId="0" xfId="1" applyNumberFormat="1" applyFont="1" applyFill="1"/>
    <xf numFmtId="166" fontId="1" fillId="6" borderId="22" xfId="1" applyNumberFormat="1" applyFill="1" applyBorder="1"/>
    <xf numFmtId="164" fontId="1" fillId="6" borderId="0" xfId="1" applyNumberFormat="1" applyFill="1"/>
    <xf numFmtId="164" fontId="1" fillId="6" borderId="11" xfId="1" applyNumberFormat="1" applyFill="1" applyBorder="1"/>
    <xf numFmtId="164" fontId="1" fillId="3" borderId="18" xfId="1" applyNumberFormat="1" applyFill="1" applyBorder="1"/>
    <xf numFmtId="164" fontId="1" fillId="6" borderId="9" xfId="1" applyNumberFormat="1" applyFill="1" applyBorder="1"/>
    <xf numFmtId="164" fontId="9" fillId="3" borderId="0" xfId="1" applyNumberFormat="1" applyFont="1" applyFill="1"/>
    <xf numFmtId="164" fontId="1" fillId="5" borderId="11" xfId="1" applyNumberFormat="1" applyFill="1" applyBorder="1"/>
    <xf numFmtId="0" fontId="0" fillId="9" borderId="0" xfId="0" applyFill="1"/>
    <xf numFmtId="0" fontId="0" fillId="0" borderId="23" xfId="0" applyBorder="1"/>
    <xf numFmtId="0" fontId="5" fillId="0" borderId="24" xfId="0" applyFont="1" applyBorder="1"/>
    <xf numFmtId="1" fontId="0" fillId="0" borderId="23" xfId="0" applyNumberFormat="1" applyBorder="1"/>
    <xf numFmtId="1" fontId="5" fillId="0" borderId="24" xfId="0" applyNumberFormat="1" applyFont="1" applyBorder="1"/>
    <xf numFmtId="1" fontId="0" fillId="9" borderId="0" xfId="0" applyNumberFormat="1" applyFill="1"/>
    <xf numFmtId="0" fontId="5" fillId="9" borderId="0" xfId="0" applyFont="1" applyFill="1"/>
    <xf numFmtId="0" fontId="11" fillId="9" borderId="0" xfId="0" applyFont="1" applyFill="1"/>
    <xf numFmtId="0" fontId="0" fillId="9" borderId="23" xfId="0" applyFill="1" applyBorder="1"/>
    <xf numFmtId="0" fontId="5" fillId="9" borderId="23" xfId="0" applyFont="1" applyFill="1" applyBorder="1"/>
    <xf numFmtId="0" fontId="0" fillId="10" borderId="2" xfId="0" applyFill="1" applyBorder="1" applyProtection="1">
      <protection locked="0"/>
    </xf>
    <xf numFmtId="164" fontId="1" fillId="11" borderId="0" xfId="1" applyNumberFormat="1" applyFill="1" applyAlignment="1">
      <alignment horizontal="center"/>
    </xf>
    <xf numFmtId="0" fontId="0" fillId="12" borderId="0" xfId="0" applyFill="1" applyAlignment="1">
      <alignment horizontal="right"/>
    </xf>
    <xf numFmtId="0" fontId="0" fillId="12" borderId="0" xfId="0" applyFill="1"/>
    <xf numFmtId="0" fontId="5" fillId="12" borderId="0" xfId="0" applyFont="1" applyFill="1" applyAlignment="1">
      <alignment horizontal="right"/>
    </xf>
    <xf numFmtId="0" fontId="0" fillId="8" borderId="0" xfId="0" applyFill="1" applyBorder="1" applyAlignment="1">
      <alignment horizontal="right"/>
    </xf>
    <xf numFmtId="164" fontId="0" fillId="8" borderId="0" xfId="0" applyNumberFormat="1" applyFill="1" applyBorder="1" applyAlignment="1">
      <alignment horizontal="right"/>
    </xf>
    <xf numFmtId="164" fontId="0" fillId="8" borderId="7" xfId="0" applyNumberFormat="1" applyFill="1" applyBorder="1" applyAlignment="1">
      <alignment horizontal="right"/>
    </xf>
    <xf numFmtId="164" fontId="0" fillId="8" borderId="0" xfId="4" applyNumberFormat="1" applyFont="1" applyFill="1" applyAlignment="1" applyProtection="1">
      <alignment horizontal="right"/>
      <protection locked="0"/>
    </xf>
    <xf numFmtId="164" fontId="0" fillId="8" borderId="11" xfId="0" applyNumberFormat="1" applyFill="1" applyBorder="1" applyAlignment="1">
      <alignment horizontal="right"/>
    </xf>
    <xf numFmtId="0" fontId="0" fillId="8" borderId="14" xfId="0" applyFill="1" applyBorder="1" applyAlignment="1">
      <alignment horizontal="right"/>
    </xf>
    <xf numFmtId="49" fontId="5" fillId="3" borderId="0" xfId="1" applyNumberFormat="1" applyFont="1" applyFill="1" applyAlignment="1">
      <alignment horizontal="center"/>
    </xf>
    <xf numFmtId="164" fontId="1" fillId="6" borderId="25" xfId="1" applyNumberFormat="1" applyFill="1" applyBorder="1" applyAlignment="1">
      <alignment horizontal="left"/>
    </xf>
    <xf numFmtId="164" fontId="1" fillId="6" borderId="25" xfId="1" applyNumberFormat="1" applyFill="1" applyBorder="1"/>
    <xf numFmtId="0" fontId="5" fillId="3" borderId="0" xfId="0" applyFont="1" applyFill="1" applyAlignment="1"/>
    <xf numFmtId="164" fontId="1" fillId="5" borderId="0" xfId="1" applyNumberFormat="1" applyFill="1" applyAlignment="1"/>
    <xf numFmtId="164" fontId="1" fillId="11" borderId="0" xfId="1" applyNumberFormat="1" applyFill="1" applyAlignment="1"/>
    <xf numFmtId="0" fontId="0" fillId="13" borderId="0" xfId="0" applyFill="1"/>
    <xf numFmtId="164" fontId="1" fillId="5" borderId="11" xfId="1" applyNumberFormat="1" applyFill="1" applyBorder="1" applyAlignment="1">
      <alignment horizontal="center"/>
    </xf>
    <xf numFmtId="164" fontId="1" fillId="3" borderId="18" xfId="1" applyNumberFormat="1" applyFill="1" applyBorder="1" applyAlignment="1">
      <alignment horizontal="center"/>
    </xf>
    <xf numFmtId="165" fontId="1" fillId="5" borderId="3" xfId="1" applyFill="1" applyBorder="1" applyAlignment="1">
      <alignment horizontal="center"/>
    </xf>
    <xf numFmtId="169" fontId="1" fillId="5" borderId="0" xfId="1" applyNumberFormat="1" applyFill="1" applyAlignment="1">
      <alignment horizontal="center"/>
    </xf>
    <xf numFmtId="164" fontId="1" fillId="6" borderId="11" xfId="1" applyNumberFormat="1" applyFill="1" applyBorder="1" applyAlignment="1">
      <alignment horizontal="right"/>
    </xf>
    <xf numFmtId="0" fontId="14" fillId="0" borderId="0" xfId="0" applyFont="1" applyAlignment="1">
      <alignment vertical="center"/>
    </xf>
    <xf numFmtId="0" fontId="11" fillId="0" borderId="0" xfId="0" applyFont="1"/>
    <xf numFmtId="0" fontId="18" fillId="0" borderId="0" xfId="0" applyFont="1" applyAlignment="1">
      <alignment vertical="center"/>
    </xf>
    <xf numFmtId="0" fontId="14" fillId="0" borderId="32" xfId="0" applyFont="1" applyBorder="1" applyAlignment="1">
      <alignment vertical="center" wrapText="1"/>
    </xf>
    <xf numFmtId="0" fontId="19" fillId="0" borderId="0" xfId="0" applyFont="1" applyAlignment="1">
      <alignment vertical="center"/>
    </xf>
    <xf numFmtId="170" fontId="14" fillId="0" borderId="32" xfId="1" applyNumberFormat="1" applyFont="1" applyBorder="1" applyAlignment="1">
      <alignment vertical="center" wrapText="1"/>
    </xf>
    <xf numFmtId="170" fontId="14" fillId="15" borderId="32" xfId="1" applyNumberFormat="1" applyFont="1" applyFill="1" applyBorder="1" applyAlignment="1">
      <alignment vertical="center" wrapText="1"/>
    </xf>
    <xf numFmtId="0" fontId="2" fillId="5" borderId="2" xfId="0" applyFont="1" applyFill="1" applyBorder="1" applyAlignment="1">
      <alignment horizontal="right"/>
    </xf>
    <xf numFmtId="170" fontId="2" fillId="5" borderId="2" xfId="0" applyNumberFormat="1" applyFont="1" applyFill="1" applyBorder="1"/>
    <xf numFmtId="0" fontId="14" fillId="0" borderId="29" xfId="0" applyFont="1" applyBorder="1" applyAlignment="1">
      <alignment vertical="center" wrapText="1"/>
    </xf>
    <xf numFmtId="0" fontId="16" fillId="0" borderId="0" xfId="7"/>
    <xf numFmtId="0" fontId="23" fillId="0" borderId="0" xfId="7" applyFont="1"/>
    <xf numFmtId="0" fontId="14" fillId="0" borderId="40" xfId="0" applyFont="1" applyFill="1" applyBorder="1" applyAlignment="1">
      <alignment vertical="center" wrapText="1"/>
    </xf>
    <xf numFmtId="0" fontId="25" fillId="0" borderId="0" xfId="0" applyFont="1"/>
    <xf numFmtId="0" fontId="20" fillId="0" borderId="32" xfId="0" applyFont="1" applyBorder="1" applyAlignment="1">
      <alignment vertical="center" wrapText="1"/>
    </xf>
    <xf numFmtId="170" fontId="1" fillId="6" borderId="20" xfId="1" applyNumberFormat="1" applyFill="1" applyBorder="1"/>
    <xf numFmtId="170" fontId="20" fillId="16" borderId="32" xfId="0" applyNumberFormat="1" applyFont="1" applyFill="1" applyBorder="1" applyAlignment="1">
      <alignment vertical="center" wrapText="1"/>
    </xf>
    <xf numFmtId="170" fontId="20" fillId="16" borderId="26" xfId="0" applyNumberFormat="1" applyFont="1" applyFill="1" applyBorder="1" applyAlignment="1">
      <alignment vertical="center" wrapText="1"/>
    </xf>
    <xf numFmtId="0" fontId="26" fillId="0" borderId="0" xfId="0" applyFont="1" applyAlignment="1">
      <alignment horizontal="left" vertical="center" indent="5"/>
    </xf>
    <xf numFmtId="0" fontId="12" fillId="0" borderId="0" xfId="0" applyFont="1" applyAlignment="1">
      <alignment vertical="center"/>
    </xf>
    <xf numFmtId="0" fontId="14" fillId="14" borderId="29" xfId="0" applyFont="1" applyFill="1" applyBorder="1" applyAlignment="1">
      <alignment vertical="center" wrapText="1"/>
    </xf>
    <xf numFmtId="170" fontId="14" fillId="16" borderId="32" xfId="0" applyNumberFormat="1" applyFont="1" applyFill="1" applyBorder="1" applyAlignment="1">
      <alignment vertical="center" wrapText="1"/>
    </xf>
    <xf numFmtId="170" fontId="14" fillId="16" borderId="32" xfId="0" applyNumberFormat="1" applyFont="1" applyFill="1" applyBorder="1" applyAlignment="1">
      <alignment horizontal="right" wrapText="1"/>
    </xf>
    <xf numFmtId="170" fontId="14" fillId="16" borderId="32" xfId="1" applyNumberFormat="1" applyFont="1" applyFill="1" applyBorder="1" applyAlignment="1">
      <alignment horizontal="right" wrapText="1"/>
    </xf>
    <xf numFmtId="0" fontId="13" fillId="0" borderId="0" xfId="0" applyFont="1" applyAlignment="1">
      <alignment vertical="center"/>
    </xf>
    <xf numFmtId="170" fontId="14" fillId="16" borderId="29" xfId="0" applyNumberFormat="1" applyFont="1" applyFill="1" applyBorder="1" applyAlignment="1">
      <alignment vertical="center" wrapText="1"/>
    </xf>
    <xf numFmtId="0" fontId="29" fillId="0" borderId="0" xfId="0" applyFont="1" applyAlignment="1">
      <alignment vertical="center"/>
    </xf>
    <xf numFmtId="0" fontId="30" fillId="0" borderId="0" xfId="0" applyFont="1" applyAlignment="1">
      <alignment vertical="center"/>
    </xf>
    <xf numFmtId="0" fontId="0" fillId="0" borderId="0" xfId="0" applyFill="1"/>
    <xf numFmtId="171" fontId="2" fillId="5" borderId="2" xfId="1" applyNumberFormat="1" applyFont="1" applyFill="1" applyBorder="1"/>
    <xf numFmtId="0" fontId="20" fillId="0" borderId="3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2" fillId="0" borderId="0" xfId="0" applyFont="1" applyAlignment="1">
      <alignment wrapText="1"/>
    </xf>
    <xf numFmtId="170" fontId="0" fillId="0" borderId="0" xfId="1" applyNumberFormat="1" applyFont="1"/>
    <xf numFmtId="1" fontId="0" fillId="0" borderId="0" xfId="0" applyNumberFormat="1"/>
    <xf numFmtId="0" fontId="0" fillId="17" borderId="0" xfId="0" applyFill="1"/>
    <xf numFmtId="0" fontId="32" fillId="17" borderId="0" xfId="0" applyFont="1" applyFill="1" applyAlignment="1">
      <alignment wrapText="1"/>
    </xf>
    <xf numFmtId="1" fontId="32" fillId="17" borderId="0" xfId="0" applyNumberFormat="1" applyFont="1" applyFill="1" applyAlignment="1">
      <alignment wrapText="1"/>
    </xf>
    <xf numFmtId="167" fontId="0" fillId="0" borderId="0" xfId="2" applyFont="1"/>
    <xf numFmtId="0" fontId="25" fillId="3" borderId="0" xfId="0" applyFont="1" applyFill="1"/>
    <xf numFmtId="0" fontId="14" fillId="14" borderId="26" xfId="0" applyFont="1" applyFill="1" applyBorder="1" applyAlignment="1">
      <alignment vertical="center" wrapText="1"/>
    </xf>
    <xf numFmtId="0" fontId="20" fillId="16" borderId="32" xfId="0" applyFont="1" applyFill="1" applyBorder="1" applyAlignment="1">
      <alignment vertical="center" wrapText="1"/>
    </xf>
    <xf numFmtId="0" fontId="15" fillId="0" borderId="0" xfId="0" applyFont="1"/>
    <xf numFmtId="0" fontId="13" fillId="0" borderId="0" xfId="0" applyFont="1"/>
    <xf numFmtId="0" fontId="0" fillId="18" borderId="0" xfId="0" applyFill="1"/>
    <xf numFmtId="164" fontId="33" fillId="3" borderId="0" xfId="1" applyNumberFormat="1" applyFont="1" applyFill="1" applyAlignment="1">
      <alignment vertical="top"/>
    </xf>
    <xf numFmtId="0" fontId="34" fillId="3" borderId="0" xfId="0" applyFont="1" applyFill="1" applyAlignment="1">
      <alignment vertical="top"/>
    </xf>
    <xf numFmtId="164" fontId="0" fillId="3" borderId="0" xfId="1" applyNumberFormat="1" applyFont="1" applyFill="1"/>
    <xf numFmtId="165" fontId="0" fillId="3" borderId="0" xfId="1" applyFont="1" applyFill="1"/>
    <xf numFmtId="0" fontId="31" fillId="0" borderId="0" xfId="0" applyFont="1"/>
    <xf numFmtId="0" fontId="15" fillId="19" borderId="26" xfId="0" applyFont="1" applyFill="1" applyBorder="1" applyAlignment="1">
      <alignment vertical="center" wrapText="1"/>
    </xf>
    <xf numFmtId="0" fontId="15" fillId="19" borderId="32" xfId="0" applyFont="1" applyFill="1" applyBorder="1" applyAlignment="1">
      <alignment horizontal="center" vertical="center" wrapText="1"/>
    </xf>
    <xf numFmtId="0" fontId="15" fillId="19" borderId="29" xfId="0" applyFont="1" applyFill="1" applyBorder="1" applyAlignment="1">
      <alignment wrapText="1"/>
    </xf>
    <xf numFmtId="0" fontId="15" fillId="19" borderId="28" xfId="0" applyFont="1" applyFill="1" applyBorder="1" applyAlignment="1">
      <alignment vertical="center" wrapText="1"/>
    </xf>
    <xf numFmtId="0" fontId="15" fillId="19" borderId="29" xfId="0" applyFont="1" applyFill="1" applyBorder="1" applyAlignment="1">
      <alignment vertical="center" wrapText="1"/>
    </xf>
    <xf numFmtId="0" fontId="15" fillId="19" borderId="32" xfId="0" applyFont="1" applyFill="1" applyBorder="1" applyAlignment="1">
      <alignment vertical="center" wrapText="1"/>
    </xf>
    <xf numFmtId="0" fontId="15" fillId="19" borderId="31" xfId="0" applyFont="1" applyFill="1" applyBorder="1" applyAlignment="1">
      <alignment vertical="center" wrapText="1"/>
    </xf>
    <xf numFmtId="0" fontId="15" fillId="19" borderId="26" xfId="0" applyFont="1" applyFill="1" applyBorder="1" applyAlignment="1">
      <alignment horizontal="left" vertical="top" wrapText="1"/>
    </xf>
    <xf numFmtId="0" fontId="24" fillId="0" borderId="0" xfId="0" applyFont="1" applyFill="1" applyBorder="1" applyAlignment="1">
      <alignment horizontal="left" vertical="center" wrapText="1"/>
    </xf>
    <xf numFmtId="0" fontId="14" fillId="0" borderId="32" xfId="0" applyFont="1" applyBorder="1" applyAlignment="1">
      <alignment horizontal="left" vertical="top" wrapText="1"/>
    </xf>
    <xf numFmtId="0" fontId="14" fillId="19" borderId="29" xfId="0" applyFont="1" applyFill="1" applyBorder="1" applyAlignment="1">
      <alignment vertical="center" wrapText="1"/>
    </xf>
    <xf numFmtId="0" fontId="15" fillId="14" borderId="31" xfId="0" applyFont="1" applyFill="1" applyBorder="1" applyAlignment="1">
      <alignment vertical="center" wrapText="1"/>
    </xf>
    <xf numFmtId="0" fontId="15" fillId="19" borderId="31" xfId="0" applyFont="1" applyFill="1" applyBorder="1" applyAlignment="1">
      <alignment horizontal="left" vertical="top" wrapText="1"/>
    </xf>
    <xf numFmtId="0" fontId="14" fillId="14" borderId="29" xfId="0" applyFont="1" applyFill="1" applyBorder="1" applyAlignment="1">
      <alignment horizontal="left" vertical="top" wrapText="1"/>
    </xf>
    <xf numFmtId="0" fontId="14" fillId="0" borderId="29" xfId="0" applyFont="1" applyBorder="1" applyAlignment="1">
      <alignment horizontal="left" vertical="top" wrapText="1"/>
    </xf>
    <xf numFmtId="1" fontId="0" fillId="9" borderId="23" xfId="0" applyNumberFormat="1" applyFill="1" applyBorder="1"/>
    <xf numFmtId="0" fontId="0" fillId="9" borderId="23" xfId="0" applyNumberFormat="1" applyFill="1" applyBorder="1" applyAlignment="1">
      <alignment horizontal="right"/>
    </xf>
    <xf numFmtId="1" fontId="9" fillId="3" borderId="0" xfId="1" applyNumberFormat="1" applyFont="1" applyFill="1" applyAlignment="1">
      <alignment horizontal="left"/>
    </xf>
    <xf numFmtId="1" fontId="4" fillId="9" borderId="53" xfId="0" applyNumberFormat="1" applyFont="1" applyFill="1" applyBorder="1" applyAlignment="1"/>
    <xf numFmtId="1" fontId="32" fillId="9" borderId="54" xfId="0" applyNumberFormat="1" applyFont="1" applyFill="1" applyBorder="1" applyAlignment="1"/>
    <xf numFmtId="1" fontId="5" fillId="9" borderId="23" xfId="0" applyNumberFormat="1" applyFont="1" applyFill="1" applyBorder="1"/>
    <xf numFmtId="1" fontId="0" fillId="9" borderId="53" xfId="0" applyNumberFormat="1" applyFill="1" applyBorder="1" applyAlignment="1">
      <alignment horizontal="left"/>
    </xf>
    <xf numFmtId="1" fontId="0" fillId="9" borderId="55" xfId="0" applyNumberFormat="1" applyFill="1" applyBorder="1" applyAlignment="1">
      <alignment horizontal="left"/>
    </xf>
    <xf numFmtId="1" fontId="0" fillId="9" borderId="23" xfId="0" applyNumberFormat="1" applyFill="1" applyBorder="1" applyAlignment="1">
      <alignment horizontal="right"/>
    </xf>
    <xf numFmtId="1" fontId="0" fillId="9" borderId="0" xfId="0" applyNumberFormat="1" applyFill="1" applyBorder="1"/>
    <xf numFmtId="1" fontId="0" fillId="9" borderId="0" xfId="0" applyNumberFormat="1" applyFill="1" applyBorder="1" applyAlignment="1">
      <alignment horizontal="center"/>
    </xf>
    <xf numFmtId="167" fontId="0" fillId="9" borderId="0" xfId="2" applyFont="1" applyFill="1"/>
    <xf numFmtId="167" fontId="0" fillId="9" borderId="23" xfId="2" applyFont="1" applyFill="1" applyBorder="1"/>
    <xf numFmtId="1" fontId="0" fillId="2" borderId="0" xfId="0" applyNumberFormat="1" applyFill="1" applyAlignment="1" applyProtection="1">
      <alignment horizontal="center"/>
      <protection locked="0"/>
    </xf>
    <xf numFmtId="1" fontId="0" fillId="9" borderId="0" xfId="0" applyNumberFormat="1" applyFill="1" applyBorder="1" applyAlignment="1">
      <alignment horizontal="left"/>
    </xf>
    <xf numFmtId="1" fontId="0" fillId="9" borderId="0" xfId="0" applyNumberFormat="1" applyFill="1" applyBorder="1" applyAlignment="1">
      <alignment horizontal="right"/>
    </xf>
    <xf numFmtId="1" fontId="0" fillId="9" borderId="23" xfId="0" applyNumberFormat="1" applyFill="1" applyBorder="1" applyAlignment="1">
      <alignment horizontal="left"/>
    </xf>
    <xf numFmtId="0" fontId="0" fillId="9" borderId="23" xfId="2" applyNumberFormat="1" applyFont="1" applyFill="1" applyBorder="1"/>
    <xf numFmtId="0" fontId="0" fillId="9" borderId="0" xfId="2" applyNumberFormat="1" applyFont="1" applyFill="1" applyBorder="1"/>
    <xf numFmtId="1" fontId="4" fillId="9" borderId="0" xfId="0" applyNumberFormat="1" applyFont="1" applyFill="1" applyBorder="1" applyAlignment="1">
      <alignment horizontal="left"/>
    </xf>
    <xf numFmtId="1" fontId="5" fillId="9" borderId="56" xfId="0" applyNumberFormat="1" applyFont="1" applyFill="1" applyBorder="1" applyAlignment="1">
      <alignment horizontal="center"/>
    </xf>
    <xf numFmtId="1" fontId="4" fillId="9" borderId="23" xfId="0" applyNumberFormat="1" applyFont="1" applyFill="1" applyBorder="1" applyAlignment="1">
      <alignment horizontal="right"/>
    </xf>
    <xf numFmtId="1" fontId="4" fillId="9" borderId="23" xfId="0" applyNumberFormat="1" applyFont="1" applyFill="1" applyBorder="1"/>
    <xf numFmtId="1" fontId="4" fillId="9" borderId="0" xfId="0" applyNumberFormat="1" applyFont="1" applyFill="1"/>
    <xf numFmtId="0" fontId="5" fillId="2" borderId="0" xfId="0" applyFont="1" applyFill="1" applyAlignment="1" applyProtection="1">
      <alignment horizontal="center"/>
      <protection locked="0"/>
    </xf>
    <xf numFmtId="8" fontId="0" fillId="3" borderId="0" xfId="0" applyNumberFormat="1" applyFill="1"/>
    <xf numFmtId="164" fontId="0" fillId="3" borderId="0" xfId="0" applyNumberFormat="1" applyFill="1" applyAlignment="1">
      <alignment horizontal="center"/>
    </xf>
    <xf numFmtId="165" fontId="0" fillId="9" borderId="0" xfId="1" applyFont="1" applyFill="1" applyBorder="1" applyAlignment="1">
      <alignment horizontal="left"/>
    </xf>
    <xf numFmtId="0" fontId="0" fillId="9" borderId="0" xfId="2" applyNumberFormat="1" applyFont="1" applyFill="1" applyBorder="1" applyAlignment="1">
      <alignment horizontal="left"/>
    </xf>
    <xf numFmtId="0" fontId="14" fillId="0" borderId="30" xfId="0" applyFont="1" applyBorder="1" applyAlignment="1">
      <alignment horizontal="left" vertical="top" wrapText="1"/>
    </xf>
    <xf numFmtId="0" fontId="14" fillId="0" borderId="33" xfId="0" applyFont="1" applyBorder="1" applyAlignment="1">
      <alignment horizontal="left" vertical="top" wrapText="1"/>
    </xf>
    <xf numFmtId="0" fontId="14" fillId="0" borderId="31" xfId="0" applyFont="1" applyBorder="1" applyAlignment="1">
      <alignment horizontal="left" vertical="top" wrapText="1"/>
    </xf>
    <xf numFmtId="0" fontId="14" fillId="0" borderId="32" xfId="0" applyFont="1" applyBorder="1" applyAlignment="1">
      <alignment horizontal="left" vertical="top" wrapText="1"/>
    </xf>
    <xf numFmtId="0" fontId="15" fillId="19" borderId="31" xfId="0" applyFont="1" applyFill="1" applyBorder="1" applyAlignment="1">
      <alignment horizontal="left" vertical="top" wrapText="1"/>
    </xf>
    <xf numFmtId="0" fontId="36" fillId="0" borderId="29" xfId="0" applyFont="1" applyBorder="1" applyAlignment="1">
      <alignment vertical="center" wrapText="1"/>
    </xf>
    <xf numFmtId="17" fontId="14" fillId="0" borderId="32" xfId="0" applyNumberFormat="1" applyFont="1" applyBorder="1" applyAlignment="1">
      <alignment vertical="center" wrapText="1"/>
    </xf>
    <xf numFmtId="0" fontId="20" fillId="0" borderId="32" xfId="0" applyFont="1" applyBorder="1" applyAlignment="1">
      <alignment horizontal="left" vertical="top" wrapText="1"/>
    </xf>
    <xf numFmtId="0" fontId="14" fillId="0" borderId="32" xfId="0" quotePrefix="1" applyFont="1" applyBorder="1" applyAlignment="1">
      <alignment vertical="center" wrapText="1"/>
    </xf>
    <xf numFmtId="0" fontId="14" fillId="0" borderId="32" xfId="0" applyFont="1" applyBorder="1" applyAlignment="1">
      <alignment horizontal="left" vertical="top" wrapText="1"/>
    </xf>
    <xf numFmtId="0" fontId="14" fillId="0" borderId="29" xfId="0" applyFont="1" applyBorder="1" applyAlignment="1">
      <alignment horizontal="left" vertical="top" wrapText="1"/>
    </xf>
    <xf numFmtId="0" fontId="36" fillId="0" borderId="29" xfId="0" applyFont="1" applyBorder="1" applyAlignment="1">
      <alignment horizontal="left" vertical="top" wrapText="1"/>
    </xf>
    <xf numFmtId="1" fontId="0" fillId="9" borderId="0" xfId="0" applyNumberFormat="1" applyFill="1" applyBorder="1" applyAlignment="1">
      <alignment horizontal="left"/>
    </xf>
    <xf numFmtId="1" fontId="0" fillId="9" borderId="0" xfId="0" applyNumberFormat="1" applyFill="1" applyBorder="1" applyAlignment="1">
      <alignment horizontal="center"/>
    </xf>
    <xf numFmtId="1" fontId="0" fillId="9" borderId="53" xfId="0" applyNumberFormat="1" applyFill="1" applyBorder="1" applyAlignment="1">
      <alignment horizontal="left"/>
    </xf>
    <xf numFmtId="1" fontId="0" fillId="9" borderId="55" xfId="0" applyNumberFormat="1" applyFill="1" applyBorder="1" applyAlignment="1">
      <alignment horizontal="left"/>
    </xf>
    <xf numFmtId="1" fontId="0" fillId="9" borderId="53" xfId="0" applyNumberFormat="1" applyFill="1" applyBorder="1" applyAlignment="1"/>
    <xf numFmtId="1" fontId="0" fillId="9" borderId="54" xfId="0" applyNumberFormat="1" applyFill="1" applyBorder="1" applyAlignment="1"/>
    <xf numFmtId="1" fontId="0" fillId="9" borderId="55" xfId="0" applyNumberFormat="1" applyFill="1" applyBorder="1" applyAlignment="1"/>
    <xf numFmtId="0" fontId="36" fillId="0" borderId="32" xfId="0" applyFont="1" applyBorder="1" applyAlignment="1">
      <alignment vertical="center" wrapText="1"/>
    </xf>
    <xf numFmtId="0" fontId="14" fillId="0" borderId="29" xfId="0" applyFont="1" applyBorder="1" applyAlignment="1">
      <alignment horizontal="left" vertical="top" wrapText="1"/>
    </xf>
    <xf numFmtId="170" fontId="14" fillId="0" borderId="0" xfId="1" applyNumberFormat="1" applyFont="1" applyFill="1" applyBorder="1" applyAlignment="1">
      <alignment vertical="center" wrapText="1"/>
    </xf>
    <xf numFmtId="0" fontId="31" fillId="0" borderId="0" xfId="0" applyFont="1" applyAlignment="1">
      <alignment wrapText="1"/>
    </xf>
    <xf numFmtId="0" fontId="37" fillId="0" borderId="45" xfId="0" applyFont="1" applyFill="1" applyBorder="1" applyAlignment="1">
      <alignment vertical="center" wrapText="1"/>
    </xf>
    <xf numFmtId="1" fontId="5" fillId="9" borderId="0" xfId="0" applyNumberFormat="1" applyFont="1" applyFill="1"/>
    <xf numFmtId="1" fontId="0" fillId="9" borderId="0" xfId="0" applyNumberFormat="1" applyFill="1" applyAlignment="1">
      <alignment wrapText="1"/>
    </xf>
    <xf numFmtId="1" fontId="38" fillId="9" borderId="0" xfId="0" applyNumberFormat="1" applyFont="1" applyFill="1"/>
    <xf numFmtId="1" fontId="25" fillId="3" borderId="0" xfId="1" applyNumberFormat="1" applyFont="1" applyFill="1" applyAlignment="1">
      <alignment horizontal="left" wrapText="1"/>
    </xf>
    <xf numFmtId="1" fontId="39" fillId="3" borderId="0" xfId="1" applyNumberFormat="1" applyFont="1" applyFill="1" applyAlignment="1">
      <alignment horizontal="left"/>
    </xf>
    <xf numFmtId="1" fontId="40" fillId="9" borderId="0" xfId="0" applyNumberFormat="1" applyFont="1" applyFill="1"/>
    <xf numFmtId="0" fontId="41" fillId="0" borderId="0" xfId="0" applyFont="1"/>
    <xf numFmtId="0" fontId="42" fillId="0" borderId="32" xfId="0" applyFont="1" applyBorder="1" applyAlignment="1">
      <alignment vertical="center" wrapText="1"/>
    </xf>
    <xf numFmtId="0" fontId="0" fillId="0" borderId="0" xfId="0" applyFont="1"/>
    <xf numFmtId="0" fontId="0" fillId="0" borderId="0" xfId="0" applyFont="1" applyAlignment="1">
      <alignment wrapText="1"/>
    </xf>
    <xf numFmtId="1" fontId="0" fillId="9" borderId="0" xfId="0" applyNumberFormat="1" applyFill="1" applyBorder="1" applyAlignment="1">
      <alignment horizontal="left"/>
    </xf>
    <xf numFmtId="0" fontId="0" fillId="20" borderId="0" xfId="0" applyFill="1" applyAlignment="1" applyProtection="1">
      <alignment horizontal="center"/>
      <protection locked="0"/>
    </xf>
    <xf numFmtId="1" fontId="0" fillId="20" borderId="0" xfId="0" applyNumberFormat="1" applyFill="1" applyAlignment="1" applyProtection="1">
      <alignment horizontal="center"/>
      <protection locked="0"/>
    </xf>
    <xf numFmtId="1" fontId="32" fillId="9" borderId="0" xfId="0" applyNumberFormat="1" applyFont="1" applyFill="1" applyBorder="1" applyAlignment="1">
      <alignment horizontal="right"/>
    </xf>
    <xf numFmtId="0" fontId="5" fillId="20" borderId="0" xfId="0" applyFont="1" applyFill="1" applyAlignment="1" applyProtection="1">
      <alignment horizontal="center"/>
      <protection locked="0"/>
    </xf>
    <xf numFmtId="164" fontId="31" fillId="5" borderId="0" xfId="1" applyNumberFormat="1" applyFont="1" applyFill="1" applyAlignment="1"/>
    <xf numFmtId="1" fontId="32" fillId="9" borderId="0" xfId="0" applyNumberFormat="1" applyFont="1" applyFill="1" applyBorder="1" applyAlignment="1">
      <alignment horizontal="left"/>
    </xf>
    <xf numFmtId="1" fontId="32" fillId="9" borderId="0" xfId="0" applyNumberFormat="1" applyFont="1" applyFill="1"/>
    <xf numFmtId="0" fontId="43" fillId="3" borderId="0" xfId="0" applyFont="1" applyFill="1" applyAlignment="1">
      <alignment horizontal="left"/>
    </xf>
    <xf numFmtId="164" fontId="43" fillId="3" borderId="0" xfId="0" applyNumberFormat="1" applyFont="1" applyFill="1" applyAlignment="1">
      <alignment horizontal="center"/>
    </xf>
    <xf numFmtId="44" fontId="0" fillId="3" borderId="0" xfId="0" applyNumberFormat="1" applyFill="1" applyAlignment="1">
      <alignment horizontal="center"/>
    </xf>
    <xf numFmtId="0" fontId="43" fillId="3" borderId="0" xfId="0" applyFont="1" applyFill="1" applyAlignment="1">
      <alignment horizontal="left" wrapText="1"/>
    </xf>
    <xf numFmtId="164" fontId="31" fillId="3" borderId="0" xfId="0" applyNumberFormat="1" applyFont="1" applyFill="1" applyAlignment="1">
      <alignment horizontal="left"/>
    </xf>
    <xf numFmtId="0" fontId="14" fillId="0" borderId="32" xfId="0" applyFont="1" applyBorder="1" applyAlignment="1">
      <alignment horizontal="center" vertical="center" wrapText="1"/>
    </xf>
    <xf numFmtId="0" fontId="44" fillId="0" borderId="0" xfId="0" applyFont="1"/>
    <xf numFmtId="0" fontId="45" fillId="0" borderId="0" xfId="0" applyFont="1" applyAlignment="1">
      <alignment wrapText="1"/>
    </xf>
    <xf numFmtId="1" fontId="46" fillId="3" borderId="0" xfId="1" applyNumberFormat="1" applyFont="1" applyFill="1" applyAlignment="1">
      <alignment horizontal="left"/>
    </xf>
    <xf numFmtId="172" fontId="14" fillId="0" borderId="32" xfId="0" applyNumberFormat="1" applyFont="1" applyBorder="1" applyAlignment="1">
      <alignment vertical="center" wrapText="1"/>
    </xf>
    <xf numFmtId="0" fontId="32" fillId="0" borderId="0" xfId="0" applyFont="1"/>
    <xf numFmtId="164" fontId="31" fillId="0" borderId="0" xfId="1" applyNumberFormat="1" applyFont="1" applyAlignment="1">
      <alignment wrapText="1"/>
    </xf>
    <xf numFmtId="165" fontId="0" fillId="0" borderId="0" xfId="1" applyFont="1"/>
    <xf numFmtId="166" fontId="0" fillId="0" borderId="0" xfId="1" applyNumberFormat="1" applyFont="1"/>
    <xf numFmtId="164" fontId="0" fillId="0" borderId="0" xfId="1" applyNumberFormat="1" applyFont="1"/>
    <xf numFmtId="165" fontId="31" fillId="0" borderId="0" xfId="1" applyFont="1"/>
    <xf numFmtId="164" fontId="31" fillId="0" borderId="0" xfId="1" applyNumberFormat="1" applyFont="1"/>
    <xf numFmtId="0" fontId="14" fillId="0" borderId="30" xfId="0" applyFont="1" applyBorder="1" applyAlignment="1">
      <alignment horizontal="left" vertical="top" wrapText="1"/>
    </xf>
    <xf numFmtId="0" fontId="14" fillId="0" borderId="33" xfId="0" applyFont="1" applyBorder="1" applyAlignment="1">
      <alignment horizontal="left" vertical="top" wrapText="1"/>
    </xf>
    <xf numFmtId="0" fontId="14" fillId="0" borderId="31" xfId="0" applyFont="1" applyBorder="1" applyAlignment="1">
      <alignment horizontal="left" vertical="top" wrapText="1"/>
    </xf>
    <xf numFmtId="0" fontId="15" fillId="14" borderId="30" xfId="0" applyFont="1" applyFill="1" applyBorder="1" applyAlignment="1">
      <alignment vertical="center" wrapText="1"/>
    </xf>
    <xf numFmtId="0" fontId="15" fillId="14" borderId="33" xfId="0" applyFont="1" applyFill="1" applyBorder="1" applyAlignment="1">
      <alignment vertical="center" wrapText="1"/>
    </xf>
    <xf numFmtId="0" fontId="15" fillId="14" borderId="31" xfId="0" applyFont="1" applyFill="1" applyBorder="1" applyAlignment="1">
      <alignment vertical="center" wrapText="1"/>
    </xf>
    <xf numFmtId="0" fontId="17" fillId="0" borderId="34" xfId="0" applyFont="1" applyFill="1" applyBorder="1" applyAlignment="1">
      <alignment horizontal="left" vertical="top" wrapText="1"/>
    </xf>
    <xf numFmtId="0" fontId="17" fillId="0" borderId="0" xfId="0" applyFont="1" applyFill="1" applyBorder="1" applyAlignment="1">
      <alignment horizontal="left" vertical="top" wrapText="1"/>
    </xf>
    <xf numFmtId="0" fontId="14" fillId="0" borderId="30"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6" fillId="0" borderId="30" xfId="7" applyFill="1" applyBorder="1" applyAlignment="1">
      <alignment horizontal="left" vertical="center" wrapText="1"/>
    </xf>
    <xf numFmtId="0" fontId="14" fillId="19" borderId="30" xfId="0" applyFont="1" applyFill="1" applyBorder="1" applyAlignment="1">
      <alignment horizontal="left" vertical="top" wrapText="1"/>
    </xf>
    <xf numFmtId="0" fontId="14" fillId="19" borderId="33" xfId="0" applyFont="1" applyFill="1" applyBorder="1" applyAlignment="1">
      <alignment horizontal="left" vertical="top" wrapText="1"/>
    </xf>
    <xf numFmtId="0" fontId="14" fillId="19" borderId="31" xfId="0" applyFont="1" applyFill="1" applyBorder="1" applyAlignment="1">
      <alignment horizontal="left" vertical="top" wrapText="1"/>
    </xf>
    <xf numFmtId="0" fontId="15" fillId="14" borderId="30" xfId="0" applyFont="1" applyFill="1" applyBorder="1" applyAlignment="1">
      <alignment horizontal="left" vertical="center" wrapText="1"/>
    </xf>
    <xf numFmtId="0" fontId="15" fillId="14" borderId="33" xfId="0" applyFont="1" applyFill="1" applyBorder="1" applyAlignment="1">
      <alignment horizontal="left" vertical="center" wrapText="1"/>
    </xf>
    <xf numFmtId="0" fontId="15" fillId="14" borderId="31" xfId="0" applyFont="1" applyFill="1" applyBorder="1" applyAlignment="1">
      <alignment horizontal="left" vertical="center" wrapText="1"/>
    </xf>
    <xf numFmtId="0" fontId="20" fillId="14" borderId="39" xfId="0" applyFont="1" applyFill="1" applyBorder="1" applyAlignment="1">
      <alignment horizontal="left" vertical="center" wrapText="1"/>
    </xf>
    <xf numFmtId="0" fontId="20" fillId="14" borderId="0" xfId="0" applyFont="1" applyFill="1" applyBorder="1" applyAlignment="1">
      <alignment horizontal="left" vertical="center" wrapText="1"/>
    </xf>
    <xf numFmtId="0" fontId="14" fillId="19" borderId="30" xfId="0" applyFont="1" applyFill="1" applyBorder="1" applyAlignment="1">
      <alignment horizontal="left" vertical="center" wrapText="1"/>
    </xf>
    <xf numFmtId="0" fontId="14" fillId="19" borderId="33" xfId="0" applyFont="1" applyFill="1" applyBorder="1" applyAlignment="1">
      <alignment horizontal="left" vertical="center" wrapText="1"/>
    </xf>
    <xf numFmtId="0" fontId="14" fillId="19" borderId="31" xfId="0" applyFont="1" applyFill="1" applyBorder="1" applyAlignment="1">
      <alignment horizontal="left" vertical="center" wrapText="1"/>
    </xf>
    <xf numFmtId="0" fontId="17" fillId="0" borderId="36" xfId="0" applyFont="1" applyFill="1" applyBorder="1" applyAlignment="1">
      <alignment horizontal="left" vertical="top" wrapText="1"/>
    </xf>
    <xf numFmtId="0" fontId="14" fillId="19" borderId="37" xfId="0" applyFont="1" applyFill="1" applyBorder="1" applyAlignment="1">
      <alignment horizontal="left" vertical="center" wrapText="1"/>
    </xf>
    <xf numFmtId="0" fontId="14" fillId="19" borderId="38" xfId="0" applyFont="1" applyFill="1" applyBorder="1" applyAlignment="1">
      <alignment horizontal="left" vertical="center" wrapText="1"/>
    </xf>
    <xf numFmtId="0" fontId="14" fillId="19" borderId="35" xfId="0" applyFont="1" applyFill="1" applyBorder="1" applyAlignment="1">
      <alignment horizontal="left" vertical="center" wrapText="1"/>
    </xf>
    <xf numFmtId="44" fontId="14" fillId="0" borderId="37" xfId="6" applyFont="1" applyFill="1" applyBorder="1" applyAlignment="1">
      <alignment horizontal="center" vertical="center" wrapText="1"/>
    </xf>
    <xf numFmtId="44" fontId="14" fillId="0" borderId="35" xfId="6" applyFont="1" applyFill="1" applyBorder="1" applyAlignment="1">
      <alignment horizontal="center" vertical="center" wrapText="1"/>
    </xf>
    <xf numFmtId="0" fontId="20" fillId="14" borderId="30" xfId="0" applyFont="1" applyFill="1" applyBorder="1" applyAlignment="1">
      <alignment vertical="center" wrapText="1"/>
    </xf>
    <xf numFmtId="0" fontId="20" fillId="14" borderId="33" xfId="0" applyFont="1" applyFill="1" applyBorder="1" applyAlignment="1">
      <alignment vertical="center" wrapText="1"/>
    </xf>
    <xf numFmtId="0" fontId="20" fillId="14" borderId="31" xfId="0" applyFont="1" applyFill="1" applyBorder="1" applyAlignment="1">
      <alignment vertical="center" wrapText="1"/>
    </xf>
    <xf numFmtId="0" fontId="17" fillId="0" borderId="3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19" borderId="27" xfId="0" applyFont="1" applyFill="1" applyBorder="1" applyAlignment="1">
      <alignment vertical="center" wrapText="1"/>
    </xf>
    <xf numFmtId="0" fontId="0" fillId="19" borderId="29" xfId="0" applyFont="1" applyFill="1" applyBorder="1" applyAlignment="1">
      <alignment vertical="center" wrapText="1"/>
    </xf>
    <xf numFmtId="0" fontId="15" fillId="19" borderId="39" xfId="0" applyFont="1" applyFill="1" applyBorder="1" applyAlignment="1">
      <alignment horizontal="center" vertical="center" wrapText="1"/>
    </xf>
    <xf numFmtId="0" fontId="15" fillId="19" borderId="0" xfId="0" applyFont="1" applyFill="1" applyBorder="1" applyAlignment="1">
      <alignment horizontal="center" vertical="center" wrapText="1"/>
    </xf>
    <xf numFmtId="0" fontId="15" fillId="19" borderId="45"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14" fillId="19" borderId="40" xfId="0" applyFont="1" applyFill="1" applyBorder="1" applyAlignment="1">
      <alignment horizontal="center" vertical="center" wrapText="1"/>
    </xf>
    <xf numFmtId="0" fontId="14" fillId="19" borderId="32" xfId="0" applyFont="1" applyFill="1" applyBorder="1" applyAlignment="1">
      <alignment horizontal="center" vertical="center"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32" xfId="0" applyFont="1" applyFill="1" applyBorder="1" applyAlignment="1">
      <alignment horizontal="left" vertical="top" wrapText="1"/>
    </xf>
    <xf numFmtId="0" fontId="15" fillId="19" borderId="30" xfId="0" applyFont="1" applyFill="1" applyBorder="1" applyAlignment="1">
      <alignment horizontal="center" vertical="center" wrapText="1"/>
    </xf>
    <xf numFmtId="0" fontId="15" fillId="19" borderId="33" xfId="0" applyFont="1" applyFill="1" applyBorder="1" applyAlignment="1">
      <alignment horizontal="center" vertical="center" wrapText="1"/>
    </xf>
    <xf numFmtId="0" fontId="15" fillId="19" borderId="31" xfId="0" applyFont="1" applyFill="1" applyBorder="1" applyAlignment="1">
      <alignment horizontal="center" vertical="center" wrapText="1"/>
    </xf>
    <xf numFmtId="0" fontId="15" fillId="19" borderId="44" xfId="0" applyFont="1" applyFill="1" applyBorder="1" applyAlignment="1">
      <alignment horizontal="left" vertical="center" wrapText="1"/>
    </xf>
    <xf numFmtId="0" fontId="15" fillId="19" borderId="40" xfId="0" applyFont="1" applyFill="1" applyBorder="1" applyAlignment="1">
      <alignment horizontal="left" vertical="center" wrapText="1"/>
    </xf>
    <xf numFmtId="0" fontId="15" fillId="19" borderId="32" xfId="0" applyFont="1" applyFill="1" applyBorder="1" applyAlignment="1">
      <alignment horizontal="left" vertical="center" wrapText="1"/>
    </xf>
    <xf numFmtId="0" fontId="20" fillId="19" borderId="30" xfId="0" applyFont="1" applyFill="1" applyBorder="1" applyAlignment="1">
      <alignment horizontal="left" vertical="center" wrapText="1"/>
    </xf>
    <xf numFmtId="0" fontId="20" fillId="19" borderId="33" xfId="0" applyFont="1" applyFill="1" applyBorder="1" applyAlignment="1">
      <alignment horizontal="left" vertical="center" wrapText="1"/>
    </xf>
    <xf numFmtId="0" fontId="20" fillId="19" borderId="31" xfId="0" applyFont="1" applyFill="1" applyBorder="1" applyAlignment="1">
      <alignment horizontal="left" vertical="center" wrapText="1"/>
    </xf>
    <xf numFmtId="0" fontId="0" fillId="0" borderId="0" xfId="0" applyAlignment="1">
      <alignment horizontal="center" wrapText="1"/>
    </xf>
    <xf numFmtId="1" fontId="0" fillId="9" borderId="0" xfId="0" applyNumberFormat="1" applyFill="1" applyAlignment="1">
      <alignment horizontal="center" wrapText="1"/>
    </xf>
    <xf numFmtId="0" fontId="15" fillId="19" borderId="30" xfId="0" applyFont="1"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1" xfId="0" applyFont="1" applyFill="1" applyBorder="1" applyAlignment="1">
      <alignment horizontal="left" vertical="center" wrapText="1"/>
    </xf>
    <xf numFmtId="0" fontId="14" fillId="0" borderId="41" xfId="0" applyFont="1" applyBorder="1" applyAlignment="1">
      <alignment horizontal="left" vertical="top" wrapText="1"/>
    </xf>
    <xf numFmtId="0" fontId="14" fillId="0" borderId="42" xfId="0" applyFont="1" applyBorder="1" applyAlignment="1">
      <alignment horizontal="left" vertical="top" wrapText="1"/>
    </xf>
    <xf numFmtId="0" fontId="14" fillId="0" borderId="43" xfId="0" applyFont="1" applyBorder="1" applyAlignment="1">
      <alignment horizontal="left" vertical="top" wrapText="1"/>
    </xf>
    <xf numFmtId="0" fontId="14" fillId="0" borderId="39" xfId="0" applyFont="1" applyBorder="1" applyAlignment="1">
      <alignment horizontal="left" vertical="top" wrapText="1"/>
    </xf>
    <xf numFmtId="0" fontId="14" fillId="0" borderId="0" xfId="0" applyFont="1" applyBorder="1" applyAlignment="1">
      <alignment horizontal="left" vertical="top" wrapText="1"/>
    </xf>
    <xf numFmtId="0" fontId="14" fillId="0" borderId="45" xfId="0" applyFont="1" applyBorder="1" applyAlignment="1">
      <alignment horizontal="left" vertical="top" wrapText="1"/>
    </xf>
    <xf numFmtId="0" fontId="14" fillId="0" borderId="44" xfId="0" applyFont="1" applyBorder="1" applyAlignment="1">
      <alignment horizontal="left" vertical="top" wrapText="1"/>
    </xf>
    <xf numFmtId="0" fontId="14" fillId="0" borderId="40" xfId="0" applyFont="1" applyBorder="1" applyAlignment="1">
      <alignment horizontal="left" vertical="top" wrapText="1"/>
    </xf>
    <xf numFmtId="0" fontId="14" fillId="0" borderId="32" xfId="0" applyFont="1" applyBorder="1" applyAlignment="1">
      <alignment horizontal="left" vertical="top" wrapText="1"/>
    </xf>
    <xf numFmtId="0" fontId="14" fillId="14" borderId="27" xfId="0" applyFont="1" applyFill="1" applyBorder="1" applyAlignment="1">
      <alignment horizontal="left" vertical="top" wrapText="1"/>
    </xf>
    <xf numFmtId="0" fontId="14" fillId="14" borderId="29" xfId="0" applyFont="1" applyFill="1" applyBorder="1" applyAlignment="1">
      <alignment horizontal="left" vertical="top" wrapText="1"/>
    </xf>
    <xf numFmtId="0" fontId="14" fillId="0" borderId="27" xfId="0" applyFont="1" applyBorder="1" applyAlignment="1">
      <alignment horizontal="left" vertical="top" wrapText="1"/>
    </xf>
    <xf numFmtId="0" fontId="14" fillId="0" borderId="29" xfId="0" applyFont="1" applyBorder="1" applyAlignment="1">
      <alignment horizontal="left" vertical="top" wrapText="1"/>
    </xf>
    <xf numFmtId="0" fontId="20" fillId="0" borderId="27" xfId="0" applyFont="1" applyBorder="1" applyAlignment="1">
      <alignment horizontal="left" vertical="top" wrapText="1"/>
    </xf>
    <xf numFmtId="0" fontId="20" fillId="0" borderId="29" xfId="0" applyFont="1" applyBorder="1" applyAlignment="1">
      <alignment horizontal="left" vertical="top" wrapText="1"/>
    </xf>
    <xf numFmtId="170" fontId="14" fillId="16" borderId="27" xfId="1" applyNumberFormat="1" applyFont="1" applyFill="1" applyBorder="1" applyAlignment="1">
      <alignment horizontal="right" wrapText="1"/>
    </xf>
    <xf numFmtId="170" fontId="14" fillId="16" borderId="29" xfId="1" applyNumberFormat="1" applyFont="1" applyFill="1" applyBorder="1" applyAlignment="1">
      <alignment horizontal="right" wrapText="1"/>
    </xf>
    <xf numFmtId="0" fontId="15" fillId="19" borderId="30" xfId="0" applyFont="1" applyFill="1" applyBorder="1" applyAlignment="1">
      <alignment horizontal="left" vertical="top" wrapText="1"/>
    </xf>
    <xf numFmtId="0" fontId="15" fillId="19" borderId="33" xfId="0" applyFont="1" applyFill="1" applyBorder="1" applyAlignment="1">
      <alignment horizontal="left" vertical="top" wrapText="1"/>
    </xf>
    <xf numFmtId="0" fontId="15" fillId="19" borderId="31" xfId="0" applyFont="1" applyFill="1" applyBorder="1" applyAlignment="1">
      <alignment horizontal="left" vertical="top" wrapText="1"/>
    </xf>
    <xf numFmtId="0" fontId="0" fillId="3" borderId="46" xfId="0" applyFill="1" applyBorder="1" applyAlignment="1">
      <alignment horizontal="left" vertical="top" wrapText="1"/>
    </xf>
    <xf numFmtId="0" fontId="0" fillId="3" borderId="47" xfId="0" applyFill="1" applyBorder="1" applyAlignment="1">
      <alignment horizontal="left" vertical="top" wrapText="1"/>
    </xf>
    <xf numFmtId="0" fontId="0" fillId="3" borderId="48" xfId="0" applyFill="1" applyBorder="1" applyAlignment="1">
      <alignment horizontal="left" vertical="top" wrapText="1"/>
    </xf>
    <xf numFmtId="0" fontId="0" fillId="3" borderId="49" xfId="0" applyFill="1" applyBorder="1" applyAlignment="1">
      <alignment horizontal="left" vertical="top" wrapText="1"/>
    </xf>
    <xf numFmtId="0" fontId="0" fillId="3" borderId="50" xfId="0" applyFill="1" applyBorder="1" applyAlignment="1">
      <alignment horizontal="left" vertical="top" wrapText="1"/>
    </xf>
    <xf numFmtId="0" fontId="0" fillId="3" borderId="51" xfId="0" applyFill="1" applyBorder="1" applyAlignment="1">
      <alignment horizontal="left" vertical="top" wrapText="1"/>
    </xf>
    <xf numFmtId="0" fontId="34" fillId="3" borderId="52" xfId="0" applyFont="1" applyFill="1" applyBorder="1" applyAlignment="1">
      <alignment horizontal="left" vertical="top" wrapText="1"/>
    </xf>
    <xf numFmtId="0" fontId="34" fillId="3" borderId="0" xfId="0" applyFont="1" applyFill="1" applyAlignment="1">
      <alignment horizontal="left" vertical="top" wrapText="1"/>
    </xf>
    <xf numFmtId="0" fontId="35" fillId="3" borderId="52" xfId="0" applyFont="1" applyFill="1" applyBorder="1" applyAlignment="1">
      <alignment horizontal="left" vertical="top" wrapText="1"/>
    </xf>
    <xf numFmtId="0" fontId="35" fillId="3" borderId="0" xfId="0" applyFont="1" applyFill="1" applyAlignment="1">
      <alignment horizontal="left" vertical="top" wrapText="1"/>
    </xf>
    <xf numFmtId="1" fontId="0" fillId="9" borderId="53" xfId="0" applyNumberFormat="1" applyFill="1" applyBorder="1" applyAlignment="1">
      <alignment horizontal="left"/>
    </xf>
    <xf numFmtId="1" fontId="0" fillId="9" borderId="54" xfId="0" applyNumberFormat="1" applyFill="1" applyBorder="1" applyAlignment="1">
      <alignment horizontal="left"/>
    </xf>
    <xf numFmtId="1" fontId="0" fillId="9" borderId="55" xfId="0" applyNumberFormat="1" applyFill="1" applyBorder="1" applyAlignment="1">
      <alignment horizontal="left"/>
    </xf>
    <xf numFmtId="1" fontId="4" fillId="9" borderId="53" xfId="0" applyNumberFormat="1" applyFont="1" applyFill="1" applyBorder="1" applyAlignment="1">
      <alignment horizontal="left"/>
    </xf>
    <xf numFmtId="1" fontId="4" fillId="9" borderId="55" xfId="0" applyNumberFormat="1" applyFont="1" applyFill="1" applyBorder="1" applyAlignment="1">
      <alignment horizontal="left"/>
    </xf>
    <xf numFmtId="1" fontId="4" fillId="9" borderId="54" xfId="0" applyNumberFormat="1" applyFont="1" applyFill="1" applyBorder="1" applyAlignment="1">
      <alignment horizontal="left"/>
    </xf>
    <xf numFmtId="1" fontId="0" fillId="9" borderId="23" xfId="0" applyNumberFormat="1" applyFill="1" applyBorder="1" applyAlignment="1">
      <alignment horizontal="left"/>
    </xf>
    <xf numFmtId="1" fontId="0" fillId="9" borderId="0" xfId="0" applyNumberFormat="1" applyFill="1" applyAlignment="1">
      <alignment horizontal="left" vertical="top" wrapText="1"/>
    </xf>
    <xf numFmtId="1" fontId="32" fillId="9" borderId="54" xfId="0" applyNumberFormat="1" applyFont="1" applyFill="1" applyBorder="1" applyAlignment="1">
      <alignment horizontal="center"/>
    </xf>
    <xf numFmtId="1" fontId="32" fillId="9" borderId="55" xfId="0" applyNumberFormat="1" applyFont="1" applyFill="1" applyBorder="1" applyAlignment="1">
      <alignment horizontal="center"/>
    </xf>
    <xf numFmtId="1" fontId="0" fillId="9" borderId="0" xfId="0" applyNumberFormat="1" applyFill="1" applyBorder="1" applyAlignment="1">
      <alignment horizontal="left"/>
    </xf>
    <xf numFmtId="1" fontId="16" fillId="9" borderId="23" xfId="7" applyNumberFormat="1" applyFill="1" applyBorder="1" applyAlignment="1">
      <alignment horizontal="center"/>
    </xf>
    <xf numFmtId="1" fontId="0" fillId="9" borderId="23" xfId="0" applyNumberFormat="1" applyFill="1" applyBorder="1" applyAlignment="1">
      <alignment horizontal="center"/>
    </xf>
    <xf numFmtId="1" fontId="5" fillId="9" borderId="23" xfId="0" applyNumberFormat="1" applyFont="1" applyFill="1" applyBorder="1" applyAlignment="1">
      <alignment horizontal="left"/>
    </xf>
    <xf numFmtId="1" fontId="0" fillId="9" borderId="0" xfId="0" applyNumberFormat="1" applyFill="1" applyBorder="1" applyAlignment="1">
      <alignment horizontal="center"/>
    </xf>
  </cellXfs>
  <cellStyles count="8">
    <cellStyle name="cf1" xfId="3" xr:uid="{00000000-0005-0000-0000-000000000000}"/>
    <cellStyle name="Hyperkobling" xfId="7" builtinId="8"/>
    <cellStyle name="Komma" xfId="1" builtinId="3" customBuiltin="1"/>
    <cellStyle name="Komma 2" xfId="4" xr:uid="{00000000-0005-0000-0000-000002000000}"/>
    <cellStyle name="Normal" xfId="0" builtinId="0" customBuiltin="1"/>
    <cellStyle name="Normal 2" xfId="5" xr:uid="{00000000-0005-0000-0000-000004000000}"/>
    <cellStyle name="Prosent" xfId="2" builtinId="5" customBuiltin="1"/>
    <cellStyle name="Valuta" xfId="6" builtinId="4"/>
  </cellStyles>
  <dxfs count="4">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171450</xdr:rowOff>
    </xdr:from>
    <xdr:to>
      <xdr:col>8</xdr:col>
      <xdr:colOff>0</xdr:colOff>
      <xdr:row>16</xdr:row>
      <xdr:rowOff>0</xdr:rowOff>
    </xdr:to>
    <xdr:sp macro="" textlink="">
      <xdr:nvSpPr>
        <xdr:cNvPr id="2" name="TekstSylinder 1">
          <a:extLst>
            <a:ext uri="{FF2B5EF4-FFF2-40B4-BE49-F238E27FC236}">
              <a16:creationId xmlns:a16="http://schemas.microsoft.com/office/drawing/2014/main" id="{F080198B-0F0D-4E0A-BB2C-9009E32DA272}"/>
            </a:ext>
          </a:extLst>
        </xdr:cNvPr>
        <xdr:cNvSpPr txBox="1"/>
      </xdr:nvSpPr>
      <xdr:spPr>
        <a:xfrm>
          <a:off x="0" y="600075"/>
          <a:ext cx="9686925" cy="24955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Det er en forutsetning at prosjektet har vært gjennom konseptfasen slik denne er omtalt på </a:t>
          </a:r>
          <a:r>
            <a:rPr lang="nb-NO" sz="1100" u="sng">
              <a:solidFill>
                <a:schemeClr val="dk1"/>
              </a:solidFill>
              <a:effectLst/>
              <a:latin typeface="+mn-lt"/>
              <a:ea typeface="+mn-ea"/>
              <a:cs typeface="+mn-cs"/>
              <a:hlinkClick xmlns:r="http://schemas.openxmlformats.org/officeDocument/2006/relationships" r:id=""/>
            </a:rPr>
            <a:t>www.prosjektveiviseren.no</a:t>
          </a:r>
          <a:r>
            <a:rPr lang="nb-NO" sz="1100" b="1">
              <a:solidFill>
                <a:schemeClr val="dk1"/>
              </a:solidFill>
              <a:effectLst/>
              <a:latin typeface="+mn-lt"/>
              <a:ea typeface="+mn-ea"/>
              <a:cs typeface="+mn-cs"/>
            </a:rPr>
            <a:t>. Prosjektet må ikke ha kommet i gjennomføringsfasen. </a:t>
          </a:r>
          <a:endParaRPr lang="nb-NO" sz="105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nb-NO" sz="1050">
            <a:solidFill>
              <a:schemeClr val="dk1"/>
            </a:solidFill>
            <a:effectLst/>
            <a:latin typeface="+mn-lt"/>
            <a:ea typeface="+mn-ea"/>
            <a:cs typeface="+mn-cs"/>
          </a:endParaRPr>
        </a:p>
        <a:p>
          <a:r>
            <a:rPr lang="nb-NO" sz="1100">
              <a:solidFill>
                <a:schemeClr val="dk1"/>
              </a:solidFill>
              <a:effectLst/>
              <a:latin typeface="+mn-lt"/>
              <a:ea typeface="+mn-ea"/>
              <a:cs typeface="+mn-cs"/>
            </a:rPr>
            <a:t>Inkludert i prosjektkostnadene kan være:</a:t>
          </a:r>
          <a:endParaRPr lang="nb-NO" sz="1050">
            <a:solidFill>
              <a:schemeClr val="dk1"/>
            </a:solidFill>
            <a:effectLst/>
            <a:latin typeface="+mn-lt"/>
            <a:ea typeface="+mn-ea"/>
            <a:cs typeface="+mn-cs"/>
          </a:endParaRPr>
        </a:p>
        <a:p>
          <a:pPr lvl="1"/>
          <a:r>
            <a:rPr lang="nb-NO" sz="1100">
              <a:solidFill>
                <a:schemeClr val="dk1"/>
              </a:solidFill>
              <a:effectLst/>
              <a:latin typeface="+mn-lt"/>
              <a:ea typeface="+mn-ea"/>
              <a:cs typeface="+mn-cs"/>
            </a:rPr>
            <a:t>Konsulenthjelp</a:t>
          </a:r>
          <a:endParaRPr lang="nb-NO" sz="1050">
            <a:solidFill>
              <a:schemeClr val="dk1"/>
            </a:solidFill>
            <a:effectLst/>
            <a:latin typeface="+mn-lt"/>
            <a:ea typeface="+mn-ea"/>
            <a:cs typeface="+mn-cs"/>
          </a:endParaRPr>
        </a:p>
        <a:p>
          <a:pPr lvl="1"/>
          <a:r>
            <a:rPr lang="nb-NO" sz="1100">
              <a:solidFill>
                <a:schemeClr val="dk1"/>
              </a:solidFill>
              <a:effectLst/>
              <a:latin typeface="+mn-lt"/>
              <a:ea typeface="+mn-ea"/>
              <a:cs typeface="+mn-cs"/>
            </a:rPr>
            <a:t>Investering i IKT – maskinvare og programvare</a:t>
          </a:r>
          <a:endParaRPr lang="nb-NO" sz="1050">
            <a:solidFill>
              <a:schemeClr val="dk1"/>
            </a:solidFill>
            <a:effectLst/>
            <a:latin typeface="+mn-lt"/>
            <a:ea typeface="+mn-ea"/>
            <a:cs typeface="+mn-cs"/>
          </a:endParaRPr>
        </a:p>
        <a:p>
          <a:pPr lvl="1"/>
          <a:r>
            <a:rPr lang="nb-NO" sz="1100">
              <a:solidFill>
                <a:schemeClr val="dk1"/>
              </a:solidFill>
              <a:effectLst/>
              <a:latin typeface="+mn-lt"/>
              <a:ea typeface="+mn-ea"/>
              <a:cs typeface="+mn-cs"/>
            </a:rPr>
            <a:t>Egne lønnskostnader til prosjektmedarbeidere</a:t>
          </a:r>
          <a:endParaRPr lang="nb-NO" sz="1050">
            <a:solidFill>
              <a:schemeClr val="dk1"/>
            </a:solidFill>
            <a:effectLst/>
            <a:latin typeface="+mn-lt"/>
            <a:ea typeface="+mn-ea"/>
            <a:cs typeface="+mn-cs"/>
          </a:endParaRPr>
        </a:p>
        <a:p>
          <a:pPr lvl="1"/>
          <a:r>
            <a:rPr lang="nb-NO" sz="1100">
              <a:solidFill>
                <a:schemeClr val="dk1"/>
              </a:solidFill>
              <a:effectLst/>
              <a:latin typeface="+mn-lt"/>
              <a:ea typeface="+mn-ea"/>
              <a:cs typeface="+mn-cs"/>
            </a:rPr>
            <a:t>Egne lønnskostnader til de som utfører brukeropplæring</a:t>
          </a:r>
          <a:endParaRPr lang="nb-NO" sz="1050">
            <a:solidFill>
              <a:schemeClr val="dk1"/>
            </a:solidFill>
            <a:effectLst/>
            <a:latin typeface="+mn-lt"/>
            <a:ea typeface="+mn-ea"/>
            <a:cs typeface="+mn-cs"/>
          </a:endParaRPr>
        </a:p>
        <a:p>
          <a:pPr lvl="1"/>
          <a:r>
            <a:rPr lang="nb-NO" sz="1100">
              <a:solidFill>
                <a:schemeClr val="dk1"/>
              </a:solidFill>
              <a:effectLst/>
              <a:latin typeface="+mn-lt"/>
              <a:ea typeface="+mn-ea"/>
              <a:cs typeface="+mn-cs"/>
            </a:rPr>
            <a:t>Eventuelt andre kostnader direkte knyttet til prosjektet,</a:t>
          </a:r>
          <a:r>
            <a:rPr lang="nb-NO" sz="1100" baseline="0">
              <a:solidFill>
                <a:schemeClr val="dk1"/>
              </a:solidFill>
              <a:effectLst/>
              <a:latin typeface="+mn-lt"/>
              <a:ea typeface="+mn-ea"/>
              <a:cs typeface="+mn-cs"/>
            </a:rPr>
            <a:t> etter avtale med Digdir.</a:t>
          </a:r>
          <a:endParaRPr lang="nb-NO" sz="105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nb-NO" sz="1050">
            <a:solidFill>
              <a:schemeClr val="dk1"/>
            </a:solidFill>
            <a:effectLst/>
            <a:latin typeface="+mn-lt"/>
            <a:ea typeface="+mn-ea"/>
            <a:cs typeface="+mn-cs"/>
          </a:endParaRPr>
        </a:p>
        <a:p>
          <a:pPr eaLnBrk="1" fontAlgn="auto" latinLnBrk="0" hangingPunct="1"/>
          <a:r>
            <a:rPr lang="nb-NO" sz="1100">
              <a:solidFill>
                <a:schemeClr val="dk1"/>
              </a:solidFill>
              <a:effectLst/>
              <a:latin typeface="+mn-lt"/>
              <a:ea typeface="+mn-ea"/>
              <a:cs typeface="+mn-cs"/>
            </a:rPr>
            <a:t>Alle tall skal skrives helt ut og i følgende format uten punktum (eller tekst: 10 000 000).</a:t>
          </a:r>
        </a:p>
        <a:p>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n-NO" sz="1100" b="1">
              <a:solidFill>
                <a:schemeClr val="dk1"/>
              </a:solidFill>
              <a:effectLst/>
              <a:latin typeface="+mn-lt"/>
              <a:ea typeface="+mn-ea"/>
              <a:cs typeface="+mn-cs"/>
            </a:rPr>
            <a:t>Send søknaden per e-post til </a:t>
          </a:r>
          <a:r>
            <a:rPr lang="nn-NO" sz="1100" b="1" u="sng">
              <a:solidFill>
                <a:schemeClr val="dk1"/>
              </a:solidFill>
              <a:effectLst/>
              <a:latin typeface="+mn-lt"/>
              <a:ea typeface="+mn-ea"/>
              <a:cs typeface="+mn-cs"/>
            </a:rPr>
            <a:t>postmottak@digdir.no</a:t>
          </a:r>
          <a:r>
            <a:rPr lang="nn-NO" sz="1100" b="1">
              <a:solidFill>
                <a:schemeClr val="dk1"/>
              </a:solidFill>
              <a:effectLst/>
              <a:latin typeface="+mn-lt"/>
              <a:ea typeface="+mn-ea"/>
              <a:cs typeface="+mn-cs"/>
            </a:rPr>
            <a:t>. Merk søknaden med prosjektnr. 20-11 i emnefeltet på e-posten.</a:t>
          </a:r>
          <a:endParaRPr lang="nb-NO" sz="1050"/>
        </a:p>
      </xdr:txBody>
    </xdr:sp>
    <xdr:clientData/>
  </xdr:twoCellAnchor>
  <xdr:twoCellAnchor>
    <xdr:from>
      <xdr:col>0</xdr:col>
      <xdr:colOff>0</xdr:colOff>
      <xdr:row>17</xdr:row>
      <xdr:rowOff>9523</xdr:rowOff>
    </xdr:from>
    <xdr:to>
      <xdr:col>8</xdr:col>
      <xdr:colOff>0</xdr:colOff>
      <xdr:row>75</xdr:row>
      <xdr:rowOff>171450</xdr:rowOff>
    </xdr:to>
    <xdr:sp macro="" textlink="">
      <xdr:nvSpPr>
        <xdr:cNvPr id="3" name="TekstSylinder 2">
          <a:extLst>
            <a:ext uri="{FF2B5EF4-FFF2-40B4-BE49-F238E27FC236}">
              <a16:creationId xmlns:a16="http://schemas.microsoft.com/office/drawing/2014/main" id="{DA6C93B7-E030-463A-9EA6-375141B8F9FB}"/>
            </a:ext>
          </a:extLst>
        </xdr:cNvPr>
        <xdr:cNvSpPr txBox="1"/>
      </xdr:nvSpPr>
      <xdr:spPr>
        <a:xfrm>
          <a:off x="0" y="3295648"/>
          <a:ext cx="9686925" cy="11210927"/>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n-NO" sz="1100" b="1" u="sng">
              <a:solidFill>
                <a:schemeClr val="dk1"/>
              </a:solidFill>
              <a:effectLst/>
              <a:latin typeface="+mn-lt"/>
              <a:ea typeface="+mn-ea"/>
              <a:cs typeface="+mn-cs"/>
            </a:rPr>
            <a:t>Rettleiing</a:t>
          </a:r>
        </a:p>
        <a:p>
          <a:endParaRPr lang="nb-NO" sz="1100">
            <a:solidFill>
              <a:schemeClr val="dk1"/>
            </a:solidFill>
            <a:effectLst/>
            <a:latin typeface="+mn-lt"/>
            <a:ea typeface="+mn-ea"/>
            <a:cs typeface="+mn-cs"/>
          </a:endParaRPr>
        </a:p>
        <a:p>
          <a:r>
            <a:rPr lang="nn-NO" sz="1100" b="1">
              <a:solidFill>
                <a:schemeClr val="dk1"/>
              </a:solidFill>
              <a:effectLst/>
              <a:latin typeface="+mn-lt"/>
              <a:ea typeface="+mn-ea"/>
              <a:cs typeface="+mn-cs"/>
            </a:rPr>
            <a:t>Kartlegge nytte- og kostnadsvirkninger av digitaliseringsprosjektet  </a:t>
          </a:r>
          <a:endParaRPr lang="nb-NO" sz="1100">
            <a:solidFill>
              <a:schemeClr val="dk1"/>
            </a:solidFill>
            <a:effectLst/>
            <a:latin typeface="+mn-lt"/>
            <a:ea typeface="+mn-ea"/>
            <a:cs typeface="+mn-cs"/>
          </a:endParaRPr>
        </a:p>
        <a:p>
          <a:r>
            <a:rPr lang="nn-NO" sz="1100" i="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n-NO" sz="1100">
              <a:solidFill>
                <a:schemeClr val="dk1"/>
              </a:solidFill>
              <a:effectLst/>
              <a:latin typeface="+mn-lt"/>
              <a:ea typeface="+mn-ea"/>
              <a:cs typeface="+mn-cs"/>
            </a:rPr>
            <a:t>I søknaden finn du en fane for nyttevirkninger «</a:t>
          </a:r>
          <a:r>
            <a:rPr lang="nn-NO" sz="1100" b="1">
              <a:solidFill>
                <a:schemeClr val="dk1"/>
              </a:solidFill>
              <a:effectLst/>
              <a:latin typeface="+mn-lt"/>
              <a:ea typeface="+mn-ea"/>
              <a:cs typeface="+mn-cs"/>
            </a:rPr>
            <a:t>registrer_nyttevvirkninger</a:t>
          </a:r>
          <a:r>
            <a:rPr lang="nn-NO" sz="1100">
              <a:solidFill>
                <a:schemeClr val="dk1"/>
              </a:solidFill>
              <a:effectLst/>
              <a:latin typeface="+mn-lt"/>
              <a:ea typeface="+mn-ea"/>
              <a:cs typeface="+mn-cs"/>
            </a:rPr>
            <a:t>» og en for kostnadsvirkninger «</a:t>
          </a:r>
          <a:r>
            <a:rPr lang="nn-NO" sz="1100" b="1">
              <a:solidFill>
                <a:schemeClr val="dk1"/>
              </a:solidFill>
              <a:effectLst/>
              <a:latin typeface="+mn-lt"/>
              <a:ea typeface="+mn-ea"/>
              <a:cs typeface="+mn-cs"/>
            </a:rPr>
            <a:t>registrer_kostnadsvirkninger</a:t>
          </a:r>
          <a:r>
            <a:rPr lang="nn-NO" sz="1100">
              <a:solidFill>
                <a:schemeClr val="dk1"/>
              </a:solidFill>
              <a:effectLst/>
              <a:latin typeface="+mn-lt"/>
              <a:ea typeface="+mn-ea"/>
              <a:cs typeface="+mn-cs"/>
            </a:rPr>
            <a:t>». Her skal dere fylle inn de identifiserte nytte- og kostnadsvirkningene av tiltaket dere har valgt. Bare virkninger av en viss betydning og omfang skal tas med. Dette omfatter både nyttevirkninger (fordeler) og kostnadsvirkninger (ulemper). Nytte- og kostnadseffekter skal tallfestes og så lenge det er faglig forsvarlig og hensiktsmessig verdsettes i kroner. </a:t>
          </a:r>
        </a:p>
        <a:p>
          <a:endParaRPr lang="nb-NO" sz="1100">
            <a:solidFill>
              <a:schemeClr val="dk1"/>
            </a:solidFill>
            <a:effectLst/>
            <a:latin typeface="+mn-lt"/>
            <a:ea typeface="+mn-ea"/>
            <a:cs typeface="+mn-cs"/>
          </a:endParaRPr>
        </a:p>
        <a:p>
          <a:r>
            <a:rPr lang="nn-NO" sz="1100">
              <a:solidFill>
                <a:schemeClr val="dk1"/>
              </a:solidFill>
              <a:effectLst/>
              <a:latin typeface="+mn-lt"/>
              <a:ea typeface="+mn-ea"/>
              <a:cs typeface="+mn-cs"/>
            </a:rPr>
            <a:t>Alle priser og kostnader som inngår ved beregning av netto nåverdi være eks. mva. Ved prissetting av virkninger må dere gjøre rede for alle viktige forutsetninger som ligger til grunn for tallene. Dette skal gjøres i fana </a:t>
          </a:r>
          <a:r>
            <a:rPr lang="nn-NO" sz="1100" b="1" i="1">
              <a:solidFill>
                <a:schemeClr val="dk1"/>
              </a:solidFill>
              <a:effectLst/>
              <a:latin typeface="+mn-lt"/>
              <a:ea typeface="+mn-ea"/>
              <a:cs typeface="+mn-cs"/>
            </a:rPr>
            <a:t>Sentrale forutsetninger</a:t>
          </a:r>
          <a:r>
            <a:rPr lang="nn-NO" sz="1100">
              <a:solidFill>
                <a:schemeClr val="dk1"/>
              </a:solidFill>
              <a:effectLst/>
              <a:latin typeface="+mn-lt"/>
              <a:ea typeface="+mn-ea"/>
              <a:cs typeface="+mn-cs"/>
            </a:rPr>
            <a:t>, samt at forutsetningene danner grunnlaget for beregning av netto nåverdi i fanen </a:t>
          </a:r>
          <a:r>
            <a:rPr lang="nn-NO" sz="1100" b="1" i="1">
              <a:solidFill>
                <a:schemeClr val="dk1"/>
              </a:solidFill>
              <a:effectLst/>
              <a:latin typeface="+mn-lt"/>
              <a:ea typeface="+mn-ea"/>
              <a:cs typeface="+mn-cs"/>
            </a:rPr>
            <a:t>Beregning av nåverdi</a:t>
          </a:r>
          <a:r>
            <a:rPr lang="nn-NO" sz="1100" b="1">
              <a:solidFill>
                <a:schemeClr val="dk1"/>
              </a:solidFill>
              <a:effectLst/>
              <a:latin typeface="+mn-lt"/>
              <a:ea typeface="+mn-ea"/>
              <a:cs typeface="+mn-cs"/>
            </a:rPr>
            <a:t>.</a:t>
          </a:r>
          <a:endParaRPr lang="nb-NO" sz="1100">
            <a:solidFill>
              <a:schemeClr val="dk1"/>
            </a:solidFill>
            <a:effectLst/>
            <a:latin typeface="+mn-lt"/>
            <a:ea typeface="+mn-ea"/>
            <a:cs typeface="+mn-cs"/>
          </a:endParaRPr>
        </a:p>
        <a:p>
          <a:endParaRPr lang="nn-NO" sz="1100" b="1">
            <a:solidFill>
              <a:schemeClr val="dk1"/>
            </a:solidFill>
            <a:effectLst/>
            <a:latin typeface="+mn-lt"/>
            <a:ea typeface="+mn-ea"/>
            <a:cs typeface="+mn-cs"/>
          </a:endParaRPr>
        </a:p>
        <a:p>
          <a:r>
            <a:rPr lang="nn-NO" sz="1100" b="1">
              <a:solidFill>
                <a:schemeClr val="dk1"/>
              </a:solidFill>
              <a:effectLst/>
              <a:latin typeface="+mn-lt"/>
              <a:ea typeface="+mn-ea"/>
              <a:cs typeface="+mn-cs"/>
            </a:rPr>
            <a:t>Beregne netto nåverdi ved hjelp av Excel-verktøy</a:t>
          </a:r>
          <a:endParaRPr lang="nb-NO" sz="1100">
            <a:solidFill>
              <a:schemeClr val="dk1"/>
            </a:solidFill>
            <a:effectLst/>
            <a:latin typeface="+mn-lt"/>
            <a:ea typeface="+mn-ea"/>
            <a:cs typeface="+mn-cs"/>
          </a:endParaRPr>
        </a:p>
        <a:p>
          <a:r>
            <a:rPr lang="nn-NO" sz="1100">
              <a:solidFill>
                <a:schemeClr val="dk1"/>
              </a:solidFill>
              <a:effectLst/>
              <a:latin typeface="+mn-lt"/>
              <a:ea typeface="+mn-ea"/>
              <a:cs typeface="+mn-cs"/>
            </a:rPr>
            <a:t>1. </a:t>
          </a:r>
          <a:r>
            <a:rPr lang="nn-NO" sz="1100" b="1">
              <a:solidFill>
                <a:schemeClr val="dk1"/>
              </a:solidFill>
              <a:effectLst/>
              <a:latin typeface="+mn-lt"/>
              <a:ea typeface="+mn-ea"/>
              <a:cs typeface="+mn-cs"/>
            </a:rPr>
            <a:t>For å beregne netto nåverdi benyttes først fanen</a:t>
          </a:r>
          <a:r>
            <a:rPr lang="nn-NO" sz="1100" b="1" i="1">
              <a:solidFill>
                <a:schemeClr val="dk1"/>
              </a:solidFill>
              <a:effectLst/>
              <a:latin typeface="+mn-lt"/>
              <a:ea typeface="+mn-ea"/>
              <a:cs typeface="+mn-cs"/>
            </a:rPr>
            <a:t> Generelle føresetnader</a:t>
          </a:r>
          <a:r>
            <a:rPr lang="nn-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Oppgi informasjon om digitaliseringsprosjektet:</a:t>
          </a:r>
        </a:p>
        <a:p>
          <a:pPr marL="457200" marR="0" lvl="1"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 Oppdater grønt felt</a:t>
          </a:r>
          <a:r>
            <a:rPr lang="nb-NO" sz="1100" baseline="0">
              <a:solidFill>
                <a:schemeClr val="dk1"/>
              </a:solidFill>
              <a:effectLst/>
              <a:latin typeface="+mn-lt"/>
              <a:ea typeface="+mn-ea"/>
              <a:cs typeface="+mn-cs"/>
            </a:rPr>
            <a:t> med </a:t>
          </a:r>
          <a:r>
            <a:rPr lang="nb-NO" sz="1100">
              <a:solidFill>
                <a:schemeClr val="dk1"/>
              </a:solidFill>
              <a:effectLst/>
              <a:latin typeface="+mn-lt"/>
              <a:ea typeface="+mn-ea"/>
              <a:cs typeface="+mn-cs"/>
            </a:rPr>
            <a:t>første driftsår. Første driftsår er det året tiltaket settes i drift, dvs. det første året tiltaket gir nyttevirkninger.</a:t>
          </a:r>
          <a:endParaRPr lang="nb-NO">
            <a:effectLst/>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Om standard forutsetninger:</a:t>
          </a:r>
        </a:p>
        <a:p>
          <a:pPr lvl="1"/>
          <a:r>
            <a:rPr lang="nb-NO" sz="1100">
              <a:solidFill>
                <a:schemeClr val="dk1"/>
              </a:solidFill>
              <a:effectLst/>
              <a:latin typeface="+mn-lt"/>
              <a:ea typeface="+mn-ea"/>
              <a:cs typeface="+mn-cs"/>
            </a:rPr>
            <a:t>-Kalkulasjonsrenten skal settes til 4 prosent. Denne forutsetningen skal ikke endres.</a:t>
          </a:r>
        </a:p>
        <a:p>
          <a:pPr lvl="1"/>
          <a:r>
            <a:rPr lang="nb-NO" sz="1100">
              <a:solidFill>
                <a:schemeClr val="dk1"/>
              </a:solidFill>
              <a:effectLst/>
              <a:latin typeface="+mn-lt"/>
              <a:ea typeface="+mn-ea"/>
              <a:cs typeface="+mn-cs"/>
            </a:rPr>
            <a:t>-Timepris arbeid er inntil 1,2 promille av avtalt og reell årsløn, men avgrenset til kr 700 pr time. Et årsverk blir regnet til 1 695 timer. Timepris fritid skal kun endres dersom man legger til grunn faglig vurdering for det. </a:t>
          </a:r>
        </a:p>
        <a:p>
          <a:pPr lvl="1"/>
          <a:r>
            <a:rPr lang="nb-NO" sz="1100">
              <a:solidFill>
                <a:schemeClr val="dk1"/>
              </a:solidFill>
              <a:effectLst/>
              <a:latin typeface="+mn-lt"/>
              <a:ea typeface="+mn-ea"/>
              <a:cs typeface="+mn-cs"/>
            </a:rPr>
            <a:t>-Forventet reallønnsvekst settes til 1,3 prosent. Denne forutsetningen skal ikke endres.</a:t>
          </a:r>
        </a:p>
        <a:p>
          <a:r>
            <a:rPr lang="nb-NO" sz="1100">
              <a:solidFill>
                <a:schemeClr val="dk1"/>
              </a:solidFill>
              <a:effectLst/>
              <a:latin typeface="+mn-lt"/>
              <a:ea typeface="+mn-ea"/>
              <a:cs typeface="+mn-cs"/>
            </a:rPr>
            <a:t> </a:t>
          </a:r>
        </a:p>
        <a:p>
          <a:pPr lvl="0"/>
          <a:r>
            <a:rPr lang="nb-NO" sz="1100" b="1">
              <a:solidFill>
                <a:schemeClr val="dk1"/>
              </a:solidFill>
              <a:effectLst/>
              <a:latin typeface="+mn-lt"/>
              <a:ea typeface="+mn-ea"/>
              <a:cs typeface="+mn-cs"/>
            </a:rPr>
            <a:t>2. Velg fane «Registrer nyttevirkninger»</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-Prissatte nyttevirkninger skal oppgis separat for virksomheten (interne virkninger), for andre statlige virksomheter, for kommunal sektor, for privat næringsliv og for privatpersoner.</a:t>
          </a:r>
        </a:p>
        <a:p>
          <a:pPr lvl="0"/>
          <a:r>
            <a:rPr lang="nb-NO" sz="1100">
              <a:solidFill>
                <a:schemeClr val="dk1"/>
              </a:solidFill>
              <a:effectLst/>
              <a:latin typeface="+mn-lt"/>
              <a:ea typeface="+mn-ea"/>
              <a:cs typeface="+mn-cs"/>
            </a:rPr>
            <a:t>-En registrerer de virkningene som er relevante for tiltaket. Dersom virkningen ikke er relevant for tiltaket lar en de grønne feltene være blanke.</a:t>
          </a:r>
        </a:p>
        <a:p>
          <a:pPr lvl="0"/>
          <a:r>
            <a:rPr lang="nb-NO" sz="1100">
              <a:solidFill>
                <a:schemeClr val="dk1"/>
              </a:solidFill>
              <a:effectLst/>
              <a:latin typeface="+mn-lt"/>
              <a:ea typeface="+mn-ea"/>
              <a:cs typeface="+mn-cs"/>
            </a:rPr>
            <a:t>            Ved registrering av tidsbesparelser:</a:t>
          </a:r>
        </a:p>
        <a:p>
          <a:pPr lvl="1"/>
          <a:r>
            <a:rPr lang="nb-NO" sz="1100">
              <a:solidFill>
                <a:schemeClr val="dk1"/>
              </a:solidFill>
              <a:effectLst/>
              <a:latin typeface="+mn-lt"/>
              <a:ea typeface="+mn-ea"/>
              <a:cs typeface="+mn-cs"/>
            </a:rPr>
            <a:t>-«Hvor stor tidsbesparelse oppnår man per år med tiltaket?»: Registrer antall timer redusert tidsbruk per år. Dersom antall timer varierer registrerer en gjennomsnittlig årlig reduksjon i antall timer.</a:t>
          </a:r>
        </a:p>
        <a:p>
          <a:pPr lvl="1"/>
          <a:r>
            <a:rPr lang="nb-NO" sz="1100">
              <a:solidFill>
                <a:schemeClr val="dk1"/>
              </a:solidFill>
              <a:effectLst/>
              <a:latin typeface="+mn-lt"/>
              <a:ea typeface="+mn-ea"/>
              <a:cs typeface="+mn-cs"/>
            </a:rPr>
            <a:t>-«Fra hvilket år realiseres tidsbesparelsen?»: Registrer det første året med tidsbesparelse.</a:t>
          </a:r>
        </a:p>
        <a:p>
          <a:pPr lvl="0"/>
          <a:r>
            <a:rPr lang="nb-NO" sz="1100">
              <a:solidFill>
                <a:schemeClr val="dk1"/>
              </a:solidFill>
              <a:effectLst/>
              <a:latin typeface="+mn-lt"/>
              <a:ea typeface="+mn-ea"/>
              <a:cs typeface="+mn-cs"/>
            </a:rPr>
            <a:t>           Registering av reduksjon i drift- og vedlikeholdskostnader:</a:t>
          </a:r>
        </a:p>
        <a:p>
          <a:pPr lvl="1"/>
          <a:r>
            <a:rPr lang="nb-NO" sz="1100">
              <a:solidFill>
                <a:schemeClr val="dk1"/>
              </a:solidFill>
              <a:effectLst/>
              <a:latin typeface="+mn-lt"/>
              <a:ea typeface="+mn-ea"/>
              <a:cs typeface="+mn-cs"/>
            </a:rPr>
            <a:t>-Kostnader skal anslås basert på dagens prisnivå. Alle kostnader som oppgis skal være eks. mva.</a:t>
          </a:r>
        </a:p>
        <a:p>
          <a:pPr lvl="1"/>
          <a:r>
            <a:rPr lang="nb-NO" sz="1100">
              <a:solidFill>
                <a:schemeClr val="dk1"/>
              </a:solidFill>
              <a:effectLst/>
              <a:latin typeface="+mn-lt"/>
              <a:ea typeface="+mn-ea"/>
              <a:cs typeface="+mn-cs"/>
            </a:rPr>
            <a:t>-«Hvor stor reduksjon i årlige drift- og vedlikeholdskostnader oppnår man?»: Dersom kostnadsreduksjonen skjer gradvis, kan en føre opp gjennomsnittlig årlig kostnadsreduksjon.</a:t>
          </a:r>
        </a:p>
        <a:p>
          <a:pPr lvl="1"/>
          <a:r>
            <a:rPr lang="nb-NO" sz="1100">
              <a:solidFill>
                <a:schemeClr val="dk1"/>
              </a:solidFill>
              <a:effectLst/>
              <a:latin typeface="+mn-lt"/>
              <a:ea typeface="+mn-ea"/>
              <a:cs typeface="+mn-cs"/>
            </a:rPr>
            <a:t>-«I hvilket år realiseres kostnadsbesparelsen?»: Her fører en opp første år med kostnadsbesparelse.</a:t>
          </a:r>
        </a:p>
        <a:p>
          <a:pPr lvl="0"/>
          <a:r>
            <a:rPr lang="nb-NO" sz="1100">
              <a:solidFill>
                <a:schemeClr val="dk1"/>
              </a:solidFill>
              <a:effectLst/>
              <a:latin typeface="+mn-lt"/>
              <a:ea typeface="+mn-ea"/>
              <a:cs typeface="+mn-cs"/>
            </a:rPr>
            <a:t>           Registrering av økte inntekter i virksomheten</a:t>
          </a:r>
        </a:p>
        <a:p>
          <a:pPr lvl="1"/>
          <a:r>
            <a:rPr lang="nb-NO" sz="1100">
              <a:solidFill>
                <a:schemeClr val="dk1"/>
              </a:solidFill>
              <a:effectLst/>
              <a:latin typeface="+mn-lt"/>
              <a:ea typeface="+mn-ea"/>
              <a:cs typeface="+mn-cs"/>
            </a:rPr>
            <a:t>-Noen virksomheter mottar betaling for sin tjenesteyting, disse virksomhetene kan anslå forventet økt inntekt av tiltaket. </a:t>
          </a:r>
        </a:p>
        <a:p>
          <a:pPr lvl="1"/>
          <a:r>
            <a:rPr lang="nb-NO" sz="1100">
              <a:solidFill>
                <a:schemeClr val="dk1"/>
              </a:solidFill>
              <a:effectLst/>
              <a:latin typeface="+mn-lt"/>
              <a:ea typeface="+mn-ea"/>
              <a:cs typeface="+mn-cs"/>
            </a:rPr>
            <a:t>-Inntektsøkning skal være basert på dagen prisnivå eks. mva. </a:t>
          </a:r>
        </a:p>
        <a:p>
          <a:pPr lvl="1"/>
          <a:r>
            <a:rPr lang="nb-NO" sz="1100">
              <a:solidFill>
                <a:schemeClr val="dk1"/>
              </a:solidFill>
              <a:effectLst/>
              <a:latin typeface="+mn-lt"/>
              <a:ea typeface="+mn-ea"/>
              <a:cs typeface="+mn-cs"/>
            </a:rPr>
            <a:t>-Om inntektsøkningen skjer gradvis kan en føre opp gjennomsnittlig årlig inntektsøkning. </a:t>
          </a:r>
        </a:p>
        <a:p>
          <a:pPr lvl="1"/>
          <a:r>
            <a:rPr lang="nb-NO" sz="1100">
              <a:solidFill>
                <a:schemeClr val="dk1"/>
              </a:solidFill>
              <a:effectLst/>
              <a:latin typeface="+mn-lt"/>
              <a:ea typeface="+mn-ea"/>
              <a:cs typeface="+mn-cs"/>
            </a:rPr>
            <a:t>-«Fra hvilket årstall realiseres økt inntekt». Her fører en opp første år med økt inntekt. </a:t>
          </a:r>
        </a:p>
        <a:p>
          <a:pPr lvl="0"/>
          <a:r>
            <a:rPr lang="nb-NO" sz="1100" b="0" baseline="0">
              <a:solidFill>
                <a:schemeClr val="dk1"/>
              </a:solidFill>
              <a:effectLst/>
              <a:latin typeface="+mn-lt"/>
              <a:ea typeface="+mn-ea"/>
              <a:cs typeface="+mn-cs"/>
            </a:rPr>
            <a:t>          </a:t>
          </a:r>
          <a:r>
            <a:rPr lang="nb-NO" sz="1100" b="0">
              <a:solidFill>
                <a:schemeClr val="dk1"/>
              </a:solidFill>
              <a:effectLst/>
              <a:latin typeface="+mn-lt"/>
              <a:ea typeface="+mn-ea"/>
              <a:cs typeface="+mn-cs"/>
            </a:rPr>
            <a:t>For privat næringsliv og for privatpersonerr er det også grønne felt der en ved behov kan registrere øvrige nyttevirkninger. </a:t>
          </a:r>
        </a:p>
        <a:p>
          <a:pPr lvl="0"/>
          <a:endParaRPr lang="nb-NO" sz="1100" b="0">
            <a:solidFill>
              <a:schemeClr val="dk1"/>
            </a:solidFill>
            <a:effectLst/>
            <a:latin typeface="+mn-lt"/>
            <a:ea typeface="+mn-ea"/>
            <a:cs typeface="+mn-cs"/>
          </a:endParaRPr>
        </a:p>
        <a:p>
          <a:pPr lvl="0"/>
          <a:r>
            <a:rPr lang="nb-NO" sz="1100" b="1">
              <a:solidFill>
                <a:schemeClr val="dk1"/>
              </a:solidFill>
              <a:effectLst/>
              <a:latin typeface="+mn-lt"/>
              <a:ea typeface="+mn-ea"/>
              <a:cs typeface="+mn-cs"/>
            </a:rPr>
            <a:t>3. Velg fane «Registrer kostnadsvirkninger»</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-Kostnadsvirkninger skal oppgis separat for virksomheten (interne virkninger), for andre statlige virksomheter, for kommunal sektor, for privat næringsliv og for privatpersoner.</a:t>
          </a:r>
        </a:p>
        <a:p>
          <a:pPr lvl="0"/>
          <a:r>
            <a:rPr lang="nb-NO" sz="1100">
              <a:solidFill>
                <a:schemeClr val="dk1"/>
              </a:solidFill>
              <a:effectLst/>
              <a:latin typeface="+mn-lt"/>
              <a:ea typeface="+mn-ea"/>
              <a:cs typeface="+mn-cs"/>
            </a:rPr>
            <a:t>-En registrerer de virkningene som er relevante for tiltaket. Dersom virkningen ikke er relevant for tiltaket lar en de grønne feltene være blanke.</a:t>
          </a:r>
        </a:p>
        <a:p>
          <a:pPr lvl="0"/>
          <a:r>
            <a:rPr lang="nb-NO" sz="1100">
              <a:solidFill>
                <a:schemeClr val="dk1"/>
              </a:solidFill>
              <a:effectLst/>
              <a:latin typeface="+mn-lt"/>
              <a:ea typeface="+mn-ea"/>
              <a:cs typeface="+mn-cs"/>
            </a:rPr>
            <a:t>-Ved registrering av kostnader skal en legge inn kostnader i alle år basert på dagens priser. Med andre ord skal priser holdes uendret fra år til år. Alle kostnader som oppgis skal være eks. mva.</a:t>
          </a:r>
        </a:p>
        <a:p>
          <a:pPr lvl="0"/>
          <a:r>
            <a:rPr lang="nb-NO" sz="1100">
              <a:solidFill>
                <a:schemeClr val="dk1"/>
              </a:solidFill>
              <a:effectLst/>
              <a:latin typeface="+mn-lt"/>
              <a:ea typeface="+mn-ea"/>
              <a:cs typeface="+mn-cs"/>
            </a:rPr>
            <a:t>-Kostnader skal oppgis årlig i de grønne feltene.</a:t>
          </a:r>
        </a:p>
        <a:p>
          <a:pPr lvl="0"/>
          <a:r>
            <a:rPr lang="nb-NO" sz="1100">
              <a:solidFill>
                <a:schemeClr val="dk1"/>
              </a:solidFill>
              <a:effectLst/>
              <a:latin typeface="+mn-lt"/>
              <a:ea typeface="+mn-ea"/>
              <a:cs typeface="+mn-cs"/>
            </a:rPr>
            <a:t>-Vær obs på at en i noen grønne felter skal registrere tidsbruk og andre steder skal registrere kostnader i kronebeløp.</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4. Fane «Beregning av nåverdi»</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-Her oppsummeres de årlige nytte- og kostnadsvirkningene.</a:t>
          </a:r>
        </a:p>
        <a:p>
          <a:pPr lvl="0"/>
          <a:r>
            <a:rPr lang="nb-NO" sz="1100">
              <a:solidFill>
                <a:schemeClr val="dk1"/>
              </a:solidFill>
              <a:effectLst/>
              <a:latin typeface="+mn-lt"/>
              <a:ea typeface="+mn-ea"/>
              <a:cs typeface="+mn-cs"/>
            </a:rPr>
            <a:t>-Her er det kun beregninger og resultater og ingen redigerbare celler.</a:t>
          </a:r>
        </a:p>
        <a:p>
          <a:pPr lvl="0"/>
          <a:r>
            <a:rPr lang="nb-NO" sz="1100">
              <a:solidFill>
                <a:schemeClr val="dk1"/>
              </a:solidFill>
              <a:effectLst/>
              <a:latin typeface="+mn-lt"/>
              <a:ea typeface="+mn-ea"/>
              <a:cs typeface="+mn-cs"/>
            </a:rPr>
            <a:t>-Det kan være nyttig å se over at beregningene og sjekke at de årlige nytte- og kostnadsvirkningene ser rimelig ut.</a:t>
          </a:r>
        </a:p>
        <a:p>
          <a:r>
            <a:rPr lang="nb-NO" sz="1100">
              <a:solidFill>
                <a:schemeClr val="dk1"/>
              </a:solidFill>
              <a:effectLst/>
              <a:latin typeface="+mn-lt"/>
              <a:ea typeface="+mn-ea"/>
              <a:cs typeface="+mn-cs"/>
            </a:rPr>
            <a:t> </a:t>
          </a:r>
        </a:p>
        <a:p>
          <a:pPr lvl="0"/>
          <a:r>
            <a:rPr lang="nb-NO" sz="1100" b="1">
              <a:solidFill>
                <a:schemeClr val="dk1"/>
              </a:solidFill>
              <a:effectLst/>
              <a:latin typeface="+mn-lt"/>
              <a:ea typeface="+mn-ea"/>
              <a:cs typeface="+mn-cs"/>
            </a:rPr>
            <a:t>5. Fane «Til søknadsskjema»</a:t>
          </a:r>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-Dersom beregningene av de årlige nytte- og kostnadsvirkningene ser rimelig ut kan du gå videre til arket «Til søknadsskjema»</a:t>
          </a:r>
        </a:p>
        <a:p>
          <a:pPr lvl="0"/>
          <a:r>
            <a:rPr lang="nb-NO" sz="1100">
              <a:solidFill>
                <a:schemeClr val="dk1"/>
              </a:solidFill>
              <a:effectLst/>
              <a:latin typeface="+mn-lt"/>
              <a:ea typeface="+mn-ea"/>
              <a:cs typeface="+mn-cs"/>
            </a:rPr>
            <a:t>-Her finnes tallgrunnlaget som skal til fane Søknad.  </a:t>
          </a:r>
        </a:p>
        <a:p>
          <a:r>
            <a:rPr lang="nb-NO" sz="1100">
              <a:solidFill>
                <a:schemeClr val="dk1"/>
              </a:solidFill>
              <a:effectLst/>
              <a:latin typeface="+mn-lt"/>
              <a:ea typeface="+mn-ea"/>
              <a:cs typeface="+mn-cs"/>
            </a:rPr>
            <a:t>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Se ytterligere forklaring med eksempel i dokumentet 'Veileder for utfylling av søknad' som er tilgjengelig på våre nettsider.</a:t>
          </a:r>
          <a:endParaRPr lang="nb-NO">
            <a:effectLst/>
          </a:endParaRPr>
        </a:p>
        <a:p>
          <a:r>
            <a:rPr lang="nb-NO"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161925</xdr:rowOff>
    </xdr:from>
    <xdr:to>
      <xdr:col>6</xdr:col>
      <xdr:colOff>627945</xdr:colOff>
      <xdr:row>52</xdr:row>
      <xdr:rowOff>197556</xdr:rowOff>
    </xdr:to>
    <xdr:sp macro="" textlink="">
      <xdr:nvSpPr>
        <xdr:cNvPr id="4" name="TekstSylinder 3">
          <a:extLst>
            <a:ext uri="{FF2B5EF4-FFF2-40B4-BE49-F238E27FC236}">
              <a16:creationId xmlns:a16="http://schemas.microsoft.com/office/drawing/2014/main" id="{55B8031C-52E9-4514-8019-2C2379093620}"/>
            </a:ext>
          </a:extLst>
        </xdr:cNvPr>
        <xdr:cNvSpPr txBox="1"/>
      </xdr:nvSpPr>
      <xdr:spPr>
        <a:xfrm>
          <a:off x="0" y="10321925"/>
          <a:ext cx="9517945" cy="6512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Bakgrunn</a:t>
          </a:r>
          <a:endParaRPr lang="nb-NO">
            <a:effectLst/>
          </a:endParaRPr>
        </a:p>
        <a:p>
          <a:r>
            <a:rPr lang="nb-NO" sz="1100">
              <a:solidFill>
                <a:schemeClr val="dk1"/>
              </a:solidFill>
              <a:effectLst/>
              <a:latin typeface="+mn-lt"/>
              <a:ea typeface="+mn-ea"/>
              <a:cs typeface="+mn-cs"/>
            </a:rPr>
            <a:t>Helsepersonell med ansvar for å følge opp pasienter i et behandlingsforløp, mangler muligheten til å kunne samhandle godt nok om pasientoppfølgingen. Manglende koordinering og tilgang til nødvendig pasientinformasjon fører til brudd i behandlingsforløpet ved overføring av pasienter mellom tjenestestedene. Dette gjelder spesielt pasienter med alvorlig sykdom, med store og sammensatte behov, ofte med flere diagnoser og der flere behandlere er involvert på tvers av tjenestested.</a:t>
          </a:r>
          <a:endParaRPr lang="nb-NO">
            <a:effectLst/>
          </a:endParaRPr>
        </a:p>
        <a:p>
          <a:pPr fontAlgn="base"/>
          <a:r>
            <a:rPr lang="nb-NO" sz="1100">
              <a:solidFill>
                <a:schemeClr val="dk1"/>
              </a:solidFill>
              <a:effectLst/>
              <a:latin typeface="+mn-lt"/>
              <a:ea typeface="+mn-ea"/>
              <a:cs typeface="+mn-cs"/>
            </a:rPr>
            <a:t>Det er en tungvint og manuell informasjonsflyt mellom involverte behandlere i en pasients sykdomsbilde og behandlingsforløp. Det er flere utfordringer knyttet til dette ved at:</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Pasienten</a:t>
          </a:r>
          <a:r>
            <a:rPr lang="nb-NO" sz="1100" baseline="0">
              <a:solidFill>
                <a:schemeClr val="dk1"/>
              </a:solidFill>
              <a:effectLst/>
              <a:latin typeface="+mn-lt"/>
              <a:ea typeface="+mn-ea"/>
              <a:cs typeface="+mn-cs"/>
            </a:rPr>
            <a:t> har begrensede muligheter til å spille inn til behandlingsopplegget.</a:t>
          </a:r>
          <a:endParaRPr lang="nb-NO">
            <a:effectLst/>
          </a:endParaRPr>
        </a:p>
        <a:p>
          <a:pPr marL="171450" indent="-171450" fontAlgn="base">
            <a:buFont typeface="Arial" panose="020B0604020202020204" pitchFamily="34" charset="0"/>
            <a:buChar char="•"/>
          </a:pPr>
          <a:r>
            <a:rPr lang="nb-NO" sz="1100" baseline="0">
              <a:solidFill>
                <a:schemeClr val="dk1"/>
              </a:solidFill>
              <a:effectLst/>
              <a:latin typeface="+mn-lt"/>
              <a:ea typeface="+mn-ea"/>
              <a:cs typeface="+mn-cs"/>
            </a:rPr>
            <a:t>Det er lite tilrettelagt for at pasienten kan følge opp behandlingen med en felles plan som alle har tilgang til i samtid.</a:t>
          </a:r>
          <a:endParaRPr lang="nb-NO">
            <a:effectLst/>
          </a:endParaRPr>
        </a:p>
        <a:p>
          <a:pPr marL="171450" indent="-171450" fontAlgn="base">
            <a:buFont typeface="Arial" panose="020B0604020202020204" pitchFamily="34" charset="0"/>
            <a:buChar char="•"/>
          </a:pPr>
          <a:r>
            <a:rPr lang="nb-NO" sz="1100" baseline="0">
              <a:solidFill>
                <a:schemeClr val="dk1"/>
              </a:solidFill>
              <a:effectLst/>
              <a:latin typeface="+mn-lt"/>
              <a:ea typeface="+mn-ea"/>
              <a:cs typeface="+mn-cs"/>
            </a:rPr>
            <a:t>Pasienten er avhengig av å ha med seg papirutskrifter fra fastlege, spesialist og eventuelt annet helsepersonell i møtene med de ulike behandlere og må forklare og gjenfortelle sykdomsbildet og behandlingsforløpet sitt ved hvert nytt møte.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Det legger ikke til rette for at alle involverte behandlere sitter med det samme bildet av pasientens situasjon og hvor i forløpet pasienten er.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Manglende tilgang til nødvendig pasientinformasjon fører til brudd i behandlingsforløpet ved overføring av pasienter mellom tjenestestedene. Dette gir en risiko for feilbehandling, lite sømløs oppfølging av pasienten og mange unødvendige henvendelser.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Fastlegen må dele og videreformidle informasjon og endringer med andre behandlere, og det koordinerende ansvaret blir tungvint og potensielt tidkrevende.  Fastlegens medisinskfaglige koordineringsansvar understøttes i liten grad.   </a:t>
          </a:r>
          <a:endParaRPr lang="nb-NO">
            <a:effectLst/>
          </a:endParaRPr>
        </a:p>
        <a:p>
          <a:pPr fontAlgn="base"/>
          <a:r>
            <a:rPr lang="nb-NO" sz="1100">
              <a:solidFill>
                <a:schemeClr val="dk1"/>
              </a:solidFill>
              <a:effectLst/>
              <a:latin typeface="+mn-lt"/>
              <a:ea typeface="+mn-ea"/>
              <a:cs typeface="+mn-cs"/>
            </a:rPr>
            <a:t> </a:t>
          </a:r>
          <a:endParaRPr lang="nb-NO">
            <a:effectLst/>
          </a:endParaRPr>
        </a:p>
        <a:p>
          <a:pPr fontAlgn="base"/>
          <a:r>
            <a:rPr lang="nb-NO" sz="1100">
              <a:solidFill>
                <a:schemeClr val="dk1"/>
              </a:solidFill>
              <a:effectLst/>
              <a:latin typeface="+mn-lt"/>
              <a:ea typeface="+mn-ea"/>
              <a:cs typeface="+mn-cs"/>
            </a:rPr>
            <a:t>Det har over lengre tid vært et behov for en mer strukturert tilnærming til å legge opp behandlingsløp for en rekke pasienter, og for mer koordinering og informasjonsdeling på tvers av hele helse- og omsorgstjenesten. Flere prosjekter har tidligere omhandlet disse utfordringene, uten at noen av initiativene har klart å komme helt i mål. Begrunnelsen for manglende måloppnåelse er til dels stor kompleksitet og manglende finansiering av et tiltak som krever samarbeid og involvering av mange aktører på tvers av tjenestene. Dette resulterer i behov fra ulike kanter, og ikke minst at det er vanskelig å definere eierskap til utformingen, utviklingen og implementeringen av en løsning. Én enkelt aktør har ikke hatt kapasitet eller midler til å gå videre med dette etter en utredning.  </a:t>
          </a:r>
          <a:endParaRPr lang="nb-NO">
            <a:effectLst/>
          </a:endParaRPr>
        </a:p>
        <a:p>
          <a:pPr fontAlgn="base"/>
          <a:endParaRPr lang="nb-NO" sz="1100" b="1">
            <a:solidFill>
              <a:schemeClr val="dk1"/>
            </a:solidFill>
            <a:effectLst/>
            <a:latin typeface="+mn-lt"/>
            <a:ea typeface="+mn-ea"/>
            <a:cs typeface="+mn-cs"/>
          </a:endParaRPr>
        </a:p>
        <a:p>
          <a:pPr fontAlgn="base"/>
          <a:r>
            <a:rPr lang="nb-NO" sz="1100" b="1">
              <a:solidFill>
                <a:schemeClr val="dk1"/>
              </a:solidFill>
              <a:effectLst/>
              <a:latin typeface="+mn-lt"/>
              <a:ea typeface="+mn-ea"/>
              <a:cs typeface="+mn-cs"/>
            </a:rPr>
            <a:t>Formål</a:t>
          </a:r>
          <a:endParaRPr lang="nb-NO">
            <a:effectLst/>
          </a:endParaRPr>
        </a:p>
        <a:p>
          <a:pPr fontAlgn="base"/>
          <a:r>
            <a:rPr lang="nb-NO" sz="1100">
              <a:solidFill>
                <a:schemeClr val="dk1"/>
              </a:solidFill>
              <a:effectLst/>
              <a:latin typeface="+mn-lt"/>
              <a:ea typeface="+mn-ea"/>
              <a:cs typeface="+mn-cs"/>
            </a:rPr>
            <a:t>Med digitale behandlings- og egenbehandlingsplaner ønsker en, i tråd med føringer for pasientens helsetjeneste blant annet gjennom Primærhelsemeldingen, Stortingsmelding om kvalitet i helse- og omsorgstjenesten, Nasjonal helse- og sykehusplan 2020-2023 og nasjonal e-helsestrategi for 2017-2022, å oppnå: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bedre sammenheng i pasientforløpet med mer helhetlige og koordinerte tjenester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digitalisering av informasjonsdeling, der all informasjon knyttet til en pasients behandlingsløp skal være tilgjengelig mellom ulike behandlere i helse- og omsorgstjenesten og pasienten selv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standardisering og dermed effektivisering av arbeidsprosesser, der aktører i helse- og omsorgstjenesten har maler og verktøy for å utarbeide behandlingsplaner og egenbehandlingsplaner </a:t>
          </a:r>
          <a:endParaRPr lang="nb-NO">
            <a:effectLst/>
          </a:endParaRPr>
        </a:p>
        <a:p>
          <a:pPr marL="171450" indent="-171450" fontAlgn="base">
            <a:buFont typeface="Arial" panose="020B0604020202020204" pitchFamily="34" charset="0"/>
            <a:buChar char="•"/>
          </a:pPr>
          <a:r>
            <a:rPr lang="nb-NO" sz="1100">
              <a:solidFill>
                <a:schemeClr val="dk1"/>
              </a:solidFill>
              <a:effectLst/>
              <a:latin typeface="+mn-lt"/>
              <a:ea typeface="+mn-ea"/>
              <a:cs typeface="+mn-cs"/>
            </a:rPr>
            <a:t>pasienter som føler seg tryggere i egen behandling og som kan gjøre mer tilpasninger hjemmefra </a:t>
          </a:r>
          <a:endParaRPr lang="nb-NO">
            <a:effectLst/>
          </a:endParaRPr>
        </a:p>
        <a:p>
          <a:pPr fontAlgn="base"/>
          <a:r>
            <a:rPr lang="nb-NO" sz="1100">
              <a:solidFill>
                <a:schemeClr val="dk1"/>
              </a:solidFill>
              <a:effectLst/>
              <a:latin typeface="+mn-lt"/>
              <a:ea typeface="+mn-ea"/>
              <a:cs typeface="+mn-cs"/>
            </a:rPr>
            <a:t> </a:t>
          </a:r>
          <a:endParaRPr lang="nb-NO">
            <a:effectLst/>
          </a:endParaRPr>
        </a:p>
        <a:p>
          <a:pPr fontAlgn="base"/>
          <a:r>
            <a:rPr lang="nb-NO" sz="1100">
              <a:solidFill>
                <a:schemeClr val="dk1"/>
              </a:solidFill>
              <a:effectLst/>
              <a:latin typeface="+mn-lt"/>
              <a:ea typeface="+mn-ea"/>
              <a:cs typeface="+mn-cs"/>
            </a:rPr>
            <a:t>Målbildet er en helhetlig plan for behandling av pasienter, både fra helsetjenesten (behandlingsplan) og i pasientens eget hjem (egenbehandlingsplan), samt informasjonsdeling på tvers av behandlere og pasienten selv. Det skal være en felles plan som er enkel, kortfattet, nyttig for alle parter som er involverte og som holdes oppdatert. Det må legges til rette for individuelle behandlingsplaner som er tilpasset pasienter med sammensatte problemer, oppfølging av kroniske sykdommer, konkrete behandlingsløp og flere ulike sykdomsbilder. Totalt sett vil dette føre til smidigere samhandling og økt pasientsikkerhet. </a:t>
          </a:r>
          <a:endParaRPr lang="nb-NO">
            <a:effectLst/>
          </a:endParaRPr>
        </a:p>
        <a:p>
          <a:endParaRPr lang="nb-NO" sz="1100"/>
        </a:p>
      </xdr:txBody>
    </xdr:sp>
    <xdr:clientData/>
  </xdr:twoCellAnchor>
  <xdr:twoCellAnchor>
    <xdr:from>
      <xdr:col>0</xdr:col>
      <xdr:colOff>0</xdr:colOff>
      <xdr:row>59</xdr:row>
      <xdr:rowOff>352</xdr:rowOff>
    </xdr:from>
    <xdr:to>
      <xdr:col>10</xdr:col>
      <xdr:colOff>335491</xdr:colOff>
      <xdr:row>71</xdr:row>
      <xdr:rowOff>2952750</xdr:rowOff>
    </xdr:to>
    <xdr:sp macro="" textlink="">
      <xdr:nvSpPr>
        <xdr:cNvPr id="5" name="TekstSylinder 4">
          <a:extLst>
            <a:ext uri="{FF2B5EF4-FFF2-40B4-BE49-F238E27FC236}">
              <a16:creationId xmlns:a16="http://schemas.microsoft.com/office/drawing/2014/main" id="{98E65A17-EB89-4EE6-92D2-0B6D666EC500}"/>
            </a:ext>
          </a:extLst>
        </xdr:cNvPr>
        <xdr:cNvSpPr txBox="1"/>
      </xdr:nvSpPr>
      <xdr:spPr>
        <a:xfrm>
          <a:off x="0" y="18518540"/>
          <a:ext cx="14329304" cy="190813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nb-NO" sz="1100" b="1">
              <a:solidFill>
                <a:schemeClr val="dk1"/>
              </a:solidFill>
              <a:effectLst/>
              <a:latin typeface="+mn-lt"/>
              <a:ea typeface="+mn-ea"/>
              <a:cs typeface="+mn-cs"/>
            </a:rPr>
            <a:t>Null-alternativet:</a:t>
          </a:r>
          <a:r>
            <a:rPr lang="nb-NO" sz="1100" baseline="0">
              <a:solidFill>
                <a:schemeClr val="dk1"/>
              </a:solidFill>
              <a:effectLst/>
              <a:latin typeface="+mn-lt"/>
              <a:ea typeface="+mn-ea"/>
              <a:cs typeface="+mn-cs"/>
            </a:rPr>
            <a:t> </a:t>
          </a:r>
          <a:endParaRPr lang="nb-NO" sz="1100">
            <a:effectLst/>
          </a:endParaRPr>
        </a:p>
        <a:p>
          <a:pPr fontAlgn="base"/>
          <a:r>
            <a:rPr lang="nb-NO" sz="1100" baseline="0">
              <a:solidFill>
                <a:schemeClr val="dk1"/>
              </a:solidFill>
              <a:effectLst/>
              <a:latin typeface="+mn-lt"/>
              <a:ea typeface="+mn-ea"/>
              <a:cs typeface="+mn-cs"/>
            </a:rPr>
            <a:t>Null-alternativet vil tilsvare dagens situasjon; b</a:t>
          </a:r>
          <a:r>
            <a:rPr lang="nb-NO" sz="1100">
              <a:solidFill>
                <a:schemeClr val="dk1"/>
              </a:solidFill>
              <a:effectLst/>
              <a:latin typeface="+mn-lt"/>
              <a:ea typeface="+mn-ea"/>
              <a:cs typeface="+mn-cs"/>
            </a:rPr>
            <a:t>ehandlingsplaner brukes i liten grad, og det finnes få strukturerte og standardiserte behandlingsplaner, hvorav svært få er digitale. I den grad det utarbeides behandlingsplaner er det i ulike former og formater, med store variasjoner på tvers av helsesektoren. Det kan være alt fra enkle notater til noe mer strukturerte skjema og tabeller. Planen deles med pasienten på papir og ved behov for deling på tvers av helsepersonell deles den via elektronisk meldingsutveksling.  </a:t>
          </a:r>
          <a:endParaRPr lang="nb-NO">
            <a:effectLst/>
          </a:endParaRPr>
        </a:p>
        <a:p>
          <a:pPr eaLnBrk="1" fontAlgn="base" latinLnBrk="0" hangingPunct="1"/>
          <a:r>
            <a:rPr lang="nb-NO" sz="1100">
              <a:solidFill>
                <a:schemeClr val="dk1"/>
              </a:solidFill>
              <a:effectLst/>
              <a:latin typeface="+mn-lt"/>
              <a:ea typeface="+mn-ea"/>
              <a:cs typeface="+mn-cs"/>
            </a:rPr>
            <a:t>Null-alternativet</a:t>
          </a:r>
          <a:r>
            <a:rPr lang="nb-NO" sz="1100" baseline="0">
              <a:solidFill>
                <a:schemeClr val="dk1"/>
              </a:solidFill>
              <a:effectLst/>
              <a:latin typeface="+mn-lt"/>
              <a:ea typeface="+mn-ea"/>
              <a:cs typeface="+mn-cs"/>
            </a:rPr>
            <a:t> vil gi ulike løsninger som ikke snakker sammen, og det vil ikke løse utfordringer knyttet til overganger og samhandling. Et fåtall leverandører har begynt å utvikle tjenester for å kunne tilby behandlings- og/eller egenbehandlingsplaner til behandlere og pasienter. De mest fremtredende løsningene er innbyggerrettede tjenester med fokus på egenbehandlingsplaner som utvikles av leverandører i samarbeid med kommuner i Digital hjemmeoppfølging. I tillegg viser noen leverandører av EPJ-systemer til funksjonalitet som de tilbyr i andre markeder enn Norge. Det er forventet at dersom det ikke gjøres noe vil utviklingen av enkeltstående private tilbydere fortsette. Dette vil kunne sette behandling i  system for en pasient. Utfordringen er at data lagres lokalt i separate system og hvis utviklingen fortsetter må det lages integrasjoner med journalsystemer for hver enkelt løsning fra de private leverandørene. Samtidig  vil ikke disse løsningene alene kunne hente ut gevinster knyttet til samhandling og helhetlige pasientforløp</a:t>
          </a:r>
          <a:r>
            <a:rPr lang="nb-NO" sz="1100">
              <a:solidFill>
                <a:schemeClr val="dk1"/>
              </a:solidFill>
              <a:effectLst/>
              <a:latin typeface="+mn-lt"/>
              <a:ea typeface="+mn-ea"/>
              <a:cs typeface="+mn-cs"/>
            </a:rPr>
            <a:t>. Samhandling, overganger mellom behandlingssteder og et mer helhetlig pasientforløp er de største gevinstpostene identifisert av prosjektet. Dette er gevinster som ikke vil kunne realiseres uten å gjøre noe i dag.</a:t>
          </a:r>
          <a:endParaRPr lang="nb-NO">
            <a:effectLst/>
          </a:endParaRPr>
        </a:p>
        <a:p>
          <a:pPr fontAlgn="base"/>
          <a:endParaRPr lang="nb-NO" sz="1100" baseline="0">
            <a:solidFill>
              <a:schemeClr val="dk1"/>
            </a:solidFill>
            <a:effectLst/>
            <a:latin typeface="+mn-lt"/>
            <a:ea typeface="+mn-ea"/>
            <a:cs typeface="+mn-cs"/>
          </a:endParaRPr>
        </a:p>
        <a:p>
          <a:pPr fontAlgn="base"/>
          <a:r>
            <a:rPr lang="nb-NO" sz="1100" b="1" baseline="0">
              <a:solidFill>
                <a:schemeClr val="dk1"/>
              </a:solidFill>
              <a:effectLst/>
              <a:latin typeface="+mn-lt"/>
              <a:ea typeface="+mn-ea"/>
              <a:cs typeface="+mn-cs"/>
            </a:rPr>
            <a:t>Helhetlig samhandling (tidligere Akson</a:t>
          </a:r>
          <a:r>
            <a:rPr lang="nb-NO" sz="1100" baseline="0">
              <a:solidFill>
                <a:schemeClr val="dk1"/>
              </a:solidFill>
              <a:effectLst/>
              <a:latin typeface="+mn-lt"/>
              <a:ea typeface="+mn-ea"/>
              <a:cs typeface="+mn-cs"/>
            </a:rPr>
            <a:t>) vil løse noen av behovene tilknyttet digitale behandlings- og egenbehandlingsplaner. Nullalternativet skal være innenfor analyseperioden (frem til 2030). Planer i Helhetlig samhandling tyder på at behandlingsplaner vil være etter denne perioden, og utgår derfor i nullalternativet. </a:t>
          </a:r>
          <a:endParaRPr lang="nb-NO">
            <a:effectLst/>
          </a:endParaRPr>
        </a:p>
        <a:p>
          <a:pPr fontAlgn="base"/>
          <a:endParaRPr lang="nb-NO" sz="1100" i="0" baseline="0">
            <a:solidFill>
              <a:schemeClr val="dk1"/>
            </a:solidFill>
            <a:effectLst/>
            <a:latin typeface="+mn-lt"/>
            <a:ea typeface="+mn-ea"/>
            <a:cs typeface="+mn-cs"/>
          </a:endParaRPr>
        </a:p>
        <a:p>
          <a:pPr fontAlgn="base"/>
          <a:r>
            <a:rPr lang="nb-NO" sz="1100" i="0" baseline="0">
              <a:solidFill>
                <a:schemeClr val="dk1"/>
              </a:solidFill>
              <a:effectLst/>
              <a:latin typeface="+mn-lt"/>
              <a:ea typeface="+mn-ea"/>
              <a:cs typeface="+mn-cs"/>
            </a:rPr>
            <a:t>Et annet igangsatt tiltak er </a:t>
          </a:r>
          <a:r>
            <a:rPr lang="nb-NO" sz="1100" b="1" i="0" baseline="0">
              <a:solidFill>
                <a:schemeClr val="dk1"/>
              </a:solidFill>
              <a:effectLst/>
              <a:latin typeface="+mn-lt"/>
              <a:ea typeface="+mn-ea"/>
              <a:cs typeface="+mn-cs"/>
            </a:rPr>
            <a:t>dokumentdeling i Kjernejournal</a:t>
          </a:r>
          <a:r>
            <a:rPr lang="nb-NO" sz="1100" i="0" baseline="0">
              <a:solidFill>
                <a:schemeClr val="dk1"/>
              </a:solidFill>
              <a:effectLst/>
              <a:latin typeface="+mn-lt"/>
              <a:ea typeface="+mn-ea"/>
              <a:cs typeface="+mn-cs"/>
            </a:rPr>
            <a:t>. Dette tiltaket kan dekke noe av nytten, da epikriser og dokumentasjon kan bli delt på tvers av nivåer og virksomheter i helsetjenesten. Planer kan være beskrevet i disse dokumentene. Likevel vil det ikke gi en rask oversikt og enkelt tilgang til en konkret plan og heller ingen funksjonalitet som enkelt synliggjør om det finnes mange planer for samme pasient, og ingen enhetlig og delt egenbehandlingsplan for pasienten.</a:t>
          </a:r>
          <a:endParaRPr lang="nb-NO">
            <a:effectLst/>
          </a:endParaRPr>
        </a:p>
        <a:p>
          <a:pPr fontAlgn="base"/>
          <a:endParaRPr lang="nb-NO" sz="1100" i="0" baseline="0">
            <a:solidFill>
              <a:schemeClr val="dk1"/>
            </a:solidFill>
            <a:effectLst/>
            <a:latin typeface="+mn-lt"/>
            <a:ea typeface="+mn-ea"/>
            <a:cs typeface="+mn-cs"/>
          </a:endParaRPr>
        </a:p>
        <a:p>
          <a:pPr fontAlgn="base"/>
          <a:r>
            <a:rPr lang="nb-NO" sz="1100" b="1" i="0" baseline="0">
              <a:solidFill>
                <a:schemeClr val="dk1"/>
              </a:solidFill>
              <a:effectLst/>
              <a:latin typeface="+mn-lt"/>
              <a:ea typeface="+mn-ea"/>
              <a:cs typeface="+mn-cs"/>
            </a:rPr>
            <a:t>Helseplattformen</a:t>
          </a:r>
          <a:r>
            <a:rPr lang="nb-NO" sz="1100" i="0" baseline="0">
              <a:solidFill>
                <a:schemeClr val="dk1"/>
              </a:solidFill>
              <a:effectLst/>
              <a:latin typeface="+mn-lt"/>
              <a:ea typeface="+mn-ea"/>
              <a:cs typeface="+mn-cs"/>
            </a:rPr>
            <a:t> i Helse-Midt vil kunne løse noe av de samme behovene som i DBEP. Helseplattformen vil dekke en gitt prosentdel av befolkningen i Norge (omtrent 15%), og resten av befolkningen vil ikke ha det samme tilbud. </a:t>
          </a:r>
          <a:endParaRPr lang="nb-NO">
            <a:effectLst/>
          </a:endParaRPr>
        </a:p>
        <a:p>
          <a:pPr fontAlgn="base"/>
          <a:endParaRPr lang="nb-NO" sz="1100">
            <a:solidFill>
              <a:schemeClr val="dk1"/>
            </a:solidFill>
            <a:effectLst/>
            <a:latin typeface="+mn-lt"/>
            <a:ea typeface="+mn-ea"/>
            <a:cs typeface="+mn-cs"/>
          </a:endParaRPr>
        </a:p>
        <a:p>
          <a:pPr fontAlgn="base"/>
          <a:endParaRPr lang="nb-NO" sz="1100" b="1">
            <a:solidFill>
              <a:schemeClr val="dk1"/>
            </a:solidFill>
            <a:effectLst/>
            <a:latin typeface="+mn-lt"/>
            <a:ea typeface="+mn-ea"/>
            <a:cs typeface="+mn-cs"/>
          </a:endParaRPr>
        </a:p>
        <a:p>
          <a:pPr fontAlgn="base"/>
          <a:r>
            <a:rPr lang="nb-NO" sz="1100" b="1">
              <a:solidFill>
                <a:schemeClr val="dk1"/>
              </a:solidFill>
              <a:effectLst/>
              <a:latin typeface="+mn-lt"/>
              <a:ea typeface="+mn-ea"/>
              <a:cs typeface="+mn-cs"/>
            </a:rPr>
            <a:t>Konseptvurdering</a:t>
          </a:r>
        </a:p>
        <a:p>
          <a:pPr fontAlgn="base"/>
          <a:r>
            <a:rPr lang="nb-NO" sz="1100">
              <a:solidFill>
                <a:schemeClr val="dk1"/>
              </a:solidFill>
              <a:effectLst/>
              <a:latin typeface="+mn-lt"/>
              <a:ea typeface="+mn-ea"/>
              <a:cs typeface="+mn-cs"/>
            </a:rPr>
            <a:t>Helsedirektoratet jobbet med konseptutredning for digitale behandlingsplaner i perioden mai 2018 til februar 2019. Hovedfokuset i denne utredningen var begrepsavklaring og definisjon, overordnet behovsanalyse og innhold i behandlingsplanen. I prosjektene Primærhelseteam</a:t>
          </a:r>
          <a:r>
            <a:rPr lang="nb-NO" sz="1100" baseline="0">
              <a:solidFill>
                <a:schemeClr val="dk1"/>
              </a:solidFill>
              <a:effectLst/>
              <a:latin typeface="+mn-lt"/>
              <a:ea typeface="+mn-ea"/>
              <a:cs typeface="+mn-cs"/>
            </a:rPr>
            <a:t> (PHT) og Digital hjemmeoppfølging (tidligere MAO) fremkom det behov for at det utvikles mal for behandlingsplan og egenbehandlingsplan, samt teknologi som understøtter deling av innholdet. Det ble her avdekket en stor kompleksitet som synliggjorde behov for en grundigere behovsvurdering og analyse med ny konseptvurdering.</a:t>
          </a:r>
          <a:endParaRPr lang="nb-NO">
            <a:effectLst/>
          </a:endParaRPr>
        </a:p>
        <a:p>
          <a:pPr fontAlgn="base"/>
          <a:r>
            <a:rPr lang="nb-NO" sz="1100" baseline="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Prosjektet Digitale behandlings- og egenbehandlignsplaner (DBEP) fikk midler i StimuLab-ordningen fra Digitaliseringsdirektoratet til å gjennomføre et omfattende</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innsikts- og konseptutredningsarbeid i 2020. StimuLab-arbeidet er en sentral del av konseptfasen i prosjektet,</a:t>
          </a:r>
          <a:r>
            <a:rPr lang="nb-NO" sz="1100" baseline="0">
              <a:solidFill>
                <a:schemeClr val="dk1"/>
              </a:solidFill>
              <a:effectLst/>
              <a:latin typeface="+mn-lt"/>
              <a:ea typeface="+mn-ea"/>
              <a:cs typeface="+mn-cs"/>
            </a:rPr>
            <a:t> i tillegg har Norsk Helsenett jobbet parallellt med tekniske underlag og oppstart av en informasjonsmodell. Underlagsmaterialer etter konseptfasen, og grunnlag til gjennomføringfasen er:</a:t>
          </a:r>
          <a:endParaRPr lang="nb-NO">
            <a:effectLst/>
          </a:endParaRPr>
        </a:p>
        <a:p>
          <a:pPr marL="171450" indent="-171450">
            <a:buFont typeface="Arial" panose="020B0604020202020204" pitchFamily="34" charset="0"/>
            <a:buChar char="•"/>
          </a:pPr>
          <a:r>
            <a:rPr lang="nb-NO" sz="1100">
              <a:solidFill>
                <a:schemeClr val="dk1"/>
              </a:solidFill>
              <a:effectLst/>
              <a:latin typeface="+mn-lt"/>
              <a:ea typeface="+mn-ea"/>
              <a:cs typeface="+mn-cs"/>
            </a:rPr>
            <a:t>Dokumentasjon fra behovskartleggingen (intervju og workshops med pasienter, pårørende og helsepersonell i spesialist- og primærhelsetjenesten)</a:t>
          </a:r>
          <a:endParaRPr lang="nb-NO">
            <a:effectLst/>
          </a:endParaRPr>
        </a:p>
        <a:p>
          <a:pPr marL="171450" indent="-171450">
            <a:buFont typeface="Arial" panose="020B0604020202020204" pitchFamily="34" charset="0"/>
            <a:buChar char="•"/>
          </a:pPr>
          <a:r>
            <a:rPr lang="nb-NO" sz="1100">
              <a:solidFill>
                <a:schemeClr val="dk1"/>
              </a:solidFill>
              <a:effectLst/>
              <a:latin typeface="+mn-lt"/>
              <a:ea typeface="+mn-ea"/>
              <a:cs typeface="+mn-cs"/>
            </a:rPr>
            <a:t>Konseptdesign som setter prinsipper for DBEP og en to-be prosess eksemplifisert med noen enkle skjermskisser </a:t>
          </a:r>
          <a:endParaRPr lang="nb-NO">
            <a:effectLst/>
          </a:endParaRPr>
        </a:p>
        <a:p>
          <a:pPr marL="171450" indent="-171450">
            <a:buFont typeface="Arial" panose="020B0604020202020204" pitchFamily="34" charset="0"/>
            <a:buChar char="•"/>
          </a:pPr>
          <a:r>
            <a:rPr lang="nb-NO" sz="1100">
              <a:solidFill>
                <a:schemeClr val="dk1"/>
              </a:solidFill>
              <a:effectLst/>
              <a:latin typeface="+mn-lt"/>
              <a:ea typeface="+mn-ea"/>
              <a:cs typeface="+mn-cs"/>
            </a:rPr>
            <a:t>Gevinstrealiseringsplan</a:t>
          </a:r>
          <a:endParaRPr lang="nb-NO">
            <a:effectLst/>
          </a:endParaRPr>
        </a:p>
        <a:p>
          <a:pPr marL="171450" indent="-171450">
            <a:buFont typeface="Arial" panose="020B0604020202020204" pitchFamily="34" charset="0"/>
            <a:buChar char="•"/>
          </a:pPr>
          <a:r>
            <a:rPr lang="nb-NO" sz="1100">
              <a:solidFill>
                <a:schemeClr val="dk1"/>
              </a:solidFill>
              <a:effectLst/>
              <a:latin typeface="+mn-lt"/>
              <a:ea typeface="+mn-ea"/>
              <a:cs typeface="+mn-cs"/>
            </a:rPr>
            <a:t>Veikart og plan for gjennomføring</a:t>
          </a:r>
          <a:endParaRPr lang="nb-NO">
            <a:effectLst/>
          </a:endParaRPr>
        </a:p>
        <a:p>
          <a:pPr marL="171450" indent="-171450">
            <a:buFont typeface="Arial" panose="020B0604020202020204" pitchFamily="34" charset="0"/>
            <a:buChar char="•"/>
          </a:pPr>
          <a:r>
            <a:rPr lang="nb-NO" sz="1100">
              <a:solidFill>
                <a:schemeClr val="dk1"/>
              </a:solidFill>
              <a:effectLst/>
              <a:latin typeface="+mn-lt"/>
              <a:ea typeface="+mn-ea"/>
              <a:cs typeface="+mn-cs"/>
            </a:rPr>
            <a:t>K</a:t>
          </a:r>
          <a:r>
            <a:rPr lang="nb-NO" sz="1100" baseline="0">
              <a:solidFill>
                <a:schemeClr val="dk1"/>
              </a:solidFill>
              <a:effectLst/>
              <a:latin typeface="+mn-lt"/>
              <a:ea typeface="+mn-ea"/>
              <a:cs typeface="+mn-cs"/>
            </a:rPr>
            <a:t>onsept for teknisk realisering.</a:t>
          </a:r>
          <a:endParaRPr lang="nb-NO">
            <a:effectLst/>
          </a:endParaRPr>
        </a:p>
        <a:p>
          <a:pPr fontAlgn="base"/>
          <a:r>
            <a:rPr lang="nb-NO" sz="1100">
              <a:solidFill>
                <a:schemeClr val="dk1"/>
              </a:solidFill>
              <a:effectLst/>
              <a:latin typeface="+mn-lt"/>
              <a:ea typeface="+mn-ea"/>
              <a:cs typeface="+mn-cs"/>
            </a:rPr>
            <a:t> </a:t>
          </a:r>
        </a:p>
        <a:p>
          <a:pPr fontAlgn="base"/>
          <a:r>
            <a:rPr lang="nb-NO" sz="1100" b="1">
              <a:solidFill>
                <a:schemeClr val="dk1"/>
              </a:solidFill>
              <a:effectLst/>
              <a:latin typeface="+mn-lt"/>
              <a:ea typeface="+mn-ea"/>
              <a:cs typeface="+mn-cs"/>
            </a:rPr>
            <a:t>Konseptdesign</a:t>
          </a:r>
        </a:p>
        <a:p>
          <a:pPr fontAlgn="base"/>
          <a:endParaRPr lang="nb-NO" sz="1100" b="0">
            <a:solidFill>
              <a:schemeClr val="dk1"/>
            </a:solidFill>
            <a:effectLst/>
            <a:latin typeface="+mn-lt"/>
            <a:ea typeface="+mn-ea"/>
            <a:cs typeface="+mn-cs"/>
          </a:endParaRPr>
        </a:p>
        <a:p>
          <a:pPr fontAlgn="base"/>
          <a:r>
            <a:rPr lang="nb-NO" sz="1100" b="0">
              <a:solidFill>
                <a:schemeClr val="dk1"/>
              </a:solidFill>
              <a:effectLst/>
              <a:latin typeface="+mn-lt"/>
              <a:ea typeface="+mn-ea"/>
              <a:cs typeface="+mn-cs"/>
            </a:rPr>
            <a:t>Det er i løpet av StimuLab-arbeidet vurdert</a:t>
          </a:r>
          <a:r>
            <a:rPr lang="nb-NO" sz="1100" b="0" baseline="0">
              <a:solidFill>
                <a:schemeClr val="dk1"/>
              </a:solidFill>
              <a:effectLst/>
              <a:latin typeface="+mn-lt"/>
              <a:ea typeface="+mn-ea"/>
              <a:cs typeface="+mn-cs"/>
            </a:rPr>
            <a:t> ulike konsepuelle retninger for DBEP. Basert på brukerbehov og -innspill så er det løpende testet, justert og konkretisert et anbefalt konseptdesign. Denne figuren viser overordnet skisse av konseptdesignet for digital behandlings- og egenbehandlingsplan: </a:t>
          </a:r>
          <a:endParaRPr lang="nb-NO" sz="1100" b="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r>
            <a:rPr lang="nb-NO" sz="1100">
              <a:solidFill>
                <a:schemeClr val="dk1"/>
              </a:solidFill>
              <a:effectLst/>
              <a:latin typeface="+mn-lt"/>
              <a:ea typeface="+mn-ea"/>
              <a:cs typeface="+mn-cs"/>
            </a:rPr>
            <a:t>Forklaring til figuren:</a:t>
          </a:r>
          <a:endParaRPr lang="nb-NO">
            <a:effectLst/>
          </a:endParaRPr>
        </a:p>
        <a:p>
          <a:r>
            <a:rPr lang="nb-NO" sz="1100" b="1">
              <a:solidFill>
                <a:schemeClr val="dk1"/>
              </a:solidFill>
              <a:effectLst/>
              <a:latin typeface="+mn-lt"/>
              <a:ea typeface="+mn-ea"/>
              <a:cs typeface="+mn-cs"/>
            </a:rPr>
            <a:t>Sammendraget</a:t>
          </a:r>
          <a:r>
            <a:rPr lang="nb-NO" sz="1100">
              <a:solidFill>
                <a:schemeClr val="dk1"/>
              </a:solidFill>
              <a:effectLst/>
              <a:latin typeface="+mn-lt"/>
              <a:ea typeface="+mn-ea"/>
              <a:cs typeface="+mn-cs"/>
            </a:rPr>
            <a:t> (endelig begrep er ikke besluttet) gir et sammendrag av alle aktuelle behandlingsplaner, samt egenbehandlingsplanen til pasienten. Hensikten er å gi raskt overblikk over hvilke behandlinger som pågår, vise overordnet informasjon om de enkelte planene, samt gi utgangspunkt for å fordype seg i enkelte planer ved behov. Spesifikt og definert innhold fra hver plan genereres og presenteres i sammendraget. Pasientens mål skal være førende for DBEP og vil være synlig i sammendraget.</a:t>
          </a:r>
          <a:endParaRPr lang="nb-NO">
            <a:effectLst/>
          </a:endParaRPr>
        </a:p>
        <a:p>
          <a:r>
            <a:rPr lang="nb-NO" sz="1100" b="1">
              <a:solidFill>
                <a:schemeClr val="dk1"/>
              </a:solidFill>
              <a:effectLst/>
              <a:latin typeface="+mn-lt"/>
              <a:ea typeface="+mn-ea"/>
              <a:cs typeface="+mn-cs"/>
            </a:rPr>
            <a:t>Egenbehandlingsplan </a:t>
          </a:r>
          <a:r>
            <a:rPr lang="nb-NO" sz="1100">
              <a:solidFill>
                <a:schemeClr val="dk1"/>
              </a:solidFill>
              <a:effectLst/>
              <a:latin typeface="+mn-lt"/>
              <a:ea typeface="+mn-ea"/>
              <a:cs typeface="+mn-cs"/>
            </a:rPr>
            <a:t>gir en oversikt over behandlingen som pasienten selv har ansvar for å gjennomføre. Det skal bare finnes én egenbehandlingsplan, uavhengig av antall behandlingsplaner. </a:t>
          </a:r>
          <a:endParaRPr lang="nb-NO">
            <a:effectLst/>
          </a:endParaRPr>
        </a:p>
        <a:p>
          <a:r>
            <a:rPr lang="nb-NO" sz="1100" b="1">
              <a:solidFill>
                <a:schemeClr val="dk1"/>
              </a:solidFill>
              <a:effectLst/>
              <a:latin typeface="+mn-lt"/>
              <a:ea typeface="+mn-ea"/>
              <a:cs typeface="+mn-cs"/>
            </a:rPr>
            <a:t>Behandlingsplan </a:t>
          </a:r>
          <a:r>
            <a:rPr lang="nb-NO" sz="1100">
              <a:solidFill>
                <a:schemeClr val="dk1"/>
              </a:solidFill>
              <a:effectLst/>
              <a:latin typeface="+mn-lt"/>
              <a:ea typeface="+mn-ea"/>
              <a:cs typeface="+mn-cs"/>
            </a:rPr>
            <a:t>gir</a:t>
          </a:r>
          <a:r>
            <a:rPr lang="nb-NO" sz="1100" b="1">
              <a:solidFill>
                <a:schemeClr val="dk1"/>
              </a:solidFill>
              <a:effectLst/>
              <a:latin typeface="+mn-lt"/>
              <a:ea typeface="+mn-ea"/>
              <a:cs typeface="+mn-cs"/>
            </a:rPr>
            <a:t> </a:t>
          </a:r>
          <a:r>
            <a:rPr lang="nb-NO" sz="1100">
              <a:solidFill>
                <a:schemeClr val="dk1"/>
              </a:solidFill>
              <a:effectLst/>
              <a:latin typeface="+mn-lt"/>
              <a:ea typeface="+mn-ea"/>
              <a:cs typeface="+mn-cs"/>
            </a:rPr>
            <a:t>oppdatert informasjon om behandling for en spesifikk problemstilling fra en eller flere behandlere. En behandlingsplan kan leve alene, eller det kan være flere behandlingsplaner. </a:t>
          </a:r>
          <a:r>
            <a:rPr lang="nb-NO" sz="1100" b="1">
              <a:solidFill>
                <a:schemeClr val="dk1"/>
              </a:solidFill>
              <a:effectLst/>
              <a:latin typeface="+mn-lt"/>
              <a:ea typeface="+mn-ea"/>
              <a:cs typeface="+mn-cs"/>
            </a:rPr>
            <a:t>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Konseptdesignet definerer en struktur som er fleksibel nok til å kunne bygge videre på, og vil ikke definere eller standardisere rigide arbeidsprosesser rundt DBEP. Konseptdesignet beskriver et tilgjengelig verktøy som legger til rette, fremmer og understøtter elektronisk samhandling. Dette imøtekommer utfordringene med at situasjoner, behandlingsløp og arbeidsprosesser er mangfoldige og ulike. </a:t>
          </a:r>
          <a:endParaRPr lang="nb-NO">
            <a:effectLst/>
          </a:endParaRPr>
        </a:p>
        <a:p>
          <a:pPr fontAlgn="base"/>
          <a:endParaRPr lang="nb-NO" sz="1100">
            <a:solidFill>
              <a:schemeClr val="dk1"/>
            </a:solidFill>
            <a:effectLst/>
            <a:latin typeface="+mn-lt"/>
            <a:ea typeface="+mn-ea"/>
            <a:cs typeface="+mn-cs"/>
          </a:endParaRPr>
        </a:p>
        <a:p>
          <a:pPr fontAlgn="base"/>
          <a:endParaRPr lang="nb-NO" sz="1100">
            <a:solidFill>
              <a:schemeClr val="dk1"/>
            </a:solidFill>
            <a:effectLst/>
            <a:latin typeface="+mn-lt"/>
            <a:ea typeface="+mn-ea"/>
            <a:cs typeface="+mn-cs"/>
          </a:endParaRPr>
        </a:p>
        <a:p>
          <a:pPr fontAlgn="base"/>
          <a:r>
            <a:rPr lang="nb-NO" sz="1100" b="1">
              <a:solidFill>
                <a:schemeClr val="dk1"/>
              </a:solidFill>
              <a:effectLst/>
              <a:latin typeface="+mn-lt"/>
              <a:ea typeface="+mn-ea"/>
              <a:cs typeface="+mn-cs"/>
            </a:rPr>
            <a:t>Teknisk konsept</a:t>
          </a:r>
        </a:p>
        <a:p>
          <a:pPr fontAlgn="base"/>
          <a:endParaRPr lang="nb-NO" sz="1100">
            <a:solidFill>
              <a:schemeClr val="dk1"/>
            </a:solidFill>
            <a:effectLst/>
            <a:latin typeface="+mn-lt"/>
            <a:ea typeface="+mn-ea"/>
            <a:cs typeface="+mn-cs"/>
          </a:endParaRPr>
        </a:p>
        <a:p>
          <a:pPr fontAlgn="base"/>
          <a:r>
            <a:rPr lang="nb-NO" sz="1100">
              <a:solidFill>
                <a:schemeClr val="dk1"/>
              </a:solidFill>
              <a:effectLst/>
              <a:latin typeface="+mn-lt"/>
              <a:ea typeface="+mn-ea"/>
              <a:cs typeface="+mn-cs"/>
            </a:rPr>
            <a:t>Det er tatt noen strategiske valg for fremtidig løsning for behandlings- og egenbehandlingsplaner. Dette er retningsgivende for hvilke konsepter for løsning som er aktuelt å vurdere, og områder som må være på plass uavhengig av alternativ (så lenge man ikke går for null-alternativet). </a:t>
          </a:r>
        </a:p>
        <a:p>
          <a:pPr fontAlgn="base"/>
          <a:endParaRPr lang="nb-NO">
            <a:effectLst/>
          </a:endParaRPr>
        </a:p>
        <a:p>
          <a:pPr marL="171450" indent="-171450">
            <a:buFont typeface="Arial" panose="020B0604020202020204" pitchFamily="34" charset="0"/>
            <a:buChar char="•"/>
          </a:pPr>
          <a:r>
            <a:rPr lang="nb-NO" sz="1100" b="0">
              <a:solidFill>
                <a:schemeClr val="dk1"/>
              </a:solidFill>
              <a:effectLst/>
              <a:latin typeface="+mn-lt"/>
              <a:ea typeface="+mn-ea"/>
              <a:cs typeface="+mn-cs"/>
            </a:rPr>
            <a:t>Sentral, nasjonal lagring</a:t>
          </a:r>
          <a:endParaRPr lang="nb-NO">
            <a:effectLst/>
          </a:endParaRPr>
        </a:p>
        <a:p>
          <a:r>
            <a:rPr lang="nb-NO" sz="1100">
              <a:solidFill>
                <a:schemeClr val="dk1"/>
              </a:solidFill>
              <a:effectLst/>
              <a:latin typeface="+mn-lt"/>
              <a:ea typeface="+mn-ea"/>
              <a:cs typeface="+mn-cs"/>
            </a:rPr>
            <a:t>Brukere av løsningen skal til enhver tid kunne hente oppdaterte opplysninger og selv kunne gjøre oppdateringer som igjen vises til andre brukere. For å kunne håndtere dette er det valgt å ha sentralisert nasjonal lagring som vil gjøre det enklere med håndtering av oppdateringer og å styre hvem som skal ha tilgang. </a:t>
          </a:r>
          <a:r>
            <a:rPr lang="nb-NO" sz="1100" b="0">
              <a:solidFill>
                <a:schemeClr val="dk1"/>
              </a:solidFill>
              <a:effectLst/>
              <a:latin typeface="+mn-lt"/>
              <a:ea typeface="+mn-ea"/>
              <a:cs typeface="+mn-cs"/>
            </a:rPr>
            <a:t>Anbefalt realiseringsalternativ</a:t>
          </a:r>
          <a:r>
            <a:rPr lang="nb-NO" sz="1100" b="0" baseline="0">
              <a:solidFill>
                <a:schemeClr val="dk1"/>
              </a:solidFill>
              <a:effectLst/>
              <a:latin typeface="+mn-lt"/>
              <a:ea typeface="+mn-ea"/>
              <a:cs typeface="+mn-cs"/>
            </a:rPr>
            <a:t> er å gjenbruke</a:t>
          </a:r>
          <a:r>
            <a:rPr lang="nb-NO" sz="1100">
              <a:solidFill>
                <a:schemeClr val="dk1"/>
              </a:solidFill>
              <a:effectLst/>
              <a:latin typeface="+mn-lt"/>
              <a:ea typeface="+mn-ea"/>
              <a:cs typeface="+mn-cs"/>
            </a:rPr>
            <a:t> eksisterende infrastruktur for lagring av helseopplysninger, dvs. kjernejournal. Digitale behandlings- og egenbehandlingsplaner treffer kjernejournalforskriften, jf § 4. Innholdet i en nasjonal kjernejournal, 9. ledd</a:t>
          </a:r>
          <a:r>
            <a:rPr lang="en-US" sz="1100">
              <a:solidFill>
                <a:schemeClr val="dk1"/>
              </a:solidFill>
              <a:effectLst/>
              <a:latin typeface="+mn-lt"/>
              <a:ea typeface="+mn-ea"/>
              <a:cs typeface="+mn-cs"/>
            </a:rPr>
            <a:t> </a:t>
          </a:r>
          <a:r>
            <a:rPr lang="nb-NO" sz="1100">
              <a:solidFill>
                <a:schemeClr val="dk1"/>
              </a:solidFill>
              <a:effectLst/>
              <a:latin typeface="+mn-lt"/>
              <a:ea typeface="+mn-ea"/>
              <a:cs typeface="+mn-cs"/>
            </a:rPr>
            <a:t>. Pasientene skal ha tilgang til egne behandlings- og egenbehandlingsplaner gjennom helsenorge.no.</a:t>
          </a:r>
          <a:endParaRPr lang="nb-NO">
            <a:effectLst/>
          </a:endParaRPr>
        </a:p>
        <a:p>
          <a:endParaRPr lang="nb-NO" sz="1100" b="0">
            <a:solidFill>
              <a:schemeClr val="dk1"/>
            </a:solidFill>
            <a:effectLst/>
            <a:latin typeface="+mn-lt"/>
            <a:ea typeface="+mn-ea"/>
            <a:cs typeface="+mn-cs"/>
          </a:endParaRPr>
        </a:p>
        <a:p>
          <a:pPr marL="171450" indent="-171450">
            <a:buFont typeface="Arial" panose="020B0604020202020204" pitchFamily="34" charset="0"/>
            <a:buChar char="•"/>
          </a:pPr>
          <a:r>
            <a:rPr lang="nb-NO" sz="1100" b="0">
              <a:solidFill>
                <a:schemeClr val="dk1"/>
              </a:solidFill>
              <a:effectLst/>
              <a:latin typeface="+mn-lt"/>
              <a:ea typeface="+mn-ea"/>
              <a:cs typeface="+mn-cs"/>
            </a:rPr>
            <a:t>Alle behandlere skal se de samme opplysningene </a:t>
          </a:r>
          <a:endParaRPr lang="nb-NO">
            <a:effectLst/>
          </a:endParaRPr>
        </a:p>
        <a:p>
          <a:pPr eaLnBrk="1" fontAlgn="auto" latinLnBrk="0" hangingPunct="1"/>
          <a:r>
            <a:rPr lang="nb-NO" sz="1100">
              <a:solidFill>
                <a:schemeClr val="dk1"/>
              </a:solidFill>
              <a:effectLst/>
              <a:latin typeface="+mn-lt"/>
              <a:ea typeface="+mn-ea"/>
              <a:cs typeface="+mn-cs"/>
            </a:rPr>
            <a:t>Alle behandlere må ha samme tilgang til informasjon (med mindre personvernet og tilgangsstyring legger til rette for noe annet) og ha tilgang til samme funksjonalitet i behandlingsplanen (gitt at det er innenfor personvern og den enkelte behandlers tilgang). Dersom dette ikke er tilrettelagt for, vil ikke deling og samhandling mellom aktører fungere tilstrekkelig. Det er viktig at dette løses på en slik måte at det ikke hindrer innovasjon og videreutvikling av DBEP.</a:t>
          </a:r>
          <a:endParaRPr lang="nb-NO">
            <a:effectLst/>
          </a:endParaRPr>
        </a:p>
        <a:p>
          <a:endParaRPr lang="nb-NO" sz="1100" b="0">
            <a:solidFill>
              <a:schemeClr val="dk1"/>
            </a:solidFill>
            <a:effectLst/>
            <a:latin typeface="+mn-lt"/>
            <a:ea typeface="+mn-ea"/>
            <a:cs typeface="+mn-cs"/>
          </a:endParaRPr>
        </a:p>
        <a:p>
          <a:pPr marL="171450" indent="-171450">
            <a:buFont typeface="Arial" panose="020B0604020202020204" pitchFamily="34" charset="0"/>
            <a:buChar char="•"/>
          </a:pPr>
          <a:r>
            <a:rPr lang="nb-NO" sz="1100" b="0">
              <a:solidFill>
                <a:schemeClr val="dk1"/>
              </a:solidFill>
              <a:effectLst/>
              <a:latin typeface="+mn-lt"/>
              <a:ea typeface="+mn-ea"/>
              <a:cs typeface="+mn-cs"/>
            </a:rPr>
            <a:t>Bruk av FHIR </a:t>
          </a:r>
          <a:endParaRPr lang="nb-NO">
            <a:effectLst/>
          </a:endParaRPr>
        </a:p>
        <a:p>
          <a:r>
            <a:rPr lang="nb-NO" sz="1100">
              <a:solidFill>
                <a:schemeClr val="dk1"/>
              </a:solidFill>
              <a:effectLst/>
              <a:latin typeface="+mn-lt"/>
              <a:ea typeface="+mn-ea"/>
              <a:cs typeface="+mn-cs"/>
            </a:rPr>
            <a:t>HL7 FHIR et standard rammeverk for utveksling av helseinformasjon mellom ulike informasjonssystemer. Standarden er valgt som utvekslingsformat for digitale behandlings- og egenbehandlingsplaner. Det muliggjør deling av strukturerte data gjennom felles ressurser eller tjenester i sanntid.</a:t>
          </a:r>
          <a:endParaRPr lang="nb-NO">
            <a:effectLst/>
          </a:endParaRPr>
        </a:p>
        <a:p>
          <a:endParaRPr lang="nb-NO" sz="1100" b="0">
            <a:solidFill>
              <a:schemeClr val="dk1"/>
            </a:solidFill>
            <a:effectLst/>
            <a:latin typeface="+mn-lt"/>
            <a:ea typeface="+mn-ea"/>
            <a:cs typeface="+mn-cs"/>
          </a:endParaRPr>
        </a:p>
        <a:p>
          <a:pPr marL="171450" indent="-171450">
            <a:buFont typeface="Arial" panose="020B0604020202020204" pitchFamily="34" charset="0"/>
            <a:buChar char="•"/>
          </a:pPr>
          <a:r>
            <a:rPr lang="nb-NO" sz="1100" b="0">
              <a:solidFill>
                <a:schemeClr val="dk1"/>
              </a:solidFill>
              <a:effectLst/>
              <a:latin typeface="+mn-lt"/>
              <a:ea typeface="+mn-ea"/>
              <a:cs typeface="+mn-cs"/>
            </a:rPr>
            <a:t>Utvikle en informasjonsmodell for behandlings- og egenbehandlingsplaner med innspill fra markedet </a:t>
          </a:r>
          <a:endParaRPr lang="nb-NO">
            <a:effectLst/>
          </a:endParaRPr>
        </a:p>
        <a:p>
          <a:r>
            <a:rPr lang="nb-NO" sz="1100">
              <a:solidFill>
                <a:schemeClr val="dk1"/>
              </a:solidFill>
              <a:effectLst/>
              <a:latin typeface="+mn-lt"/>
              <a:ea typeface="+mn-ea"/>
              <a:cs typeface="+mn-cs"/>
            </a:rPr>
            <a:t>For at planene skal bli et verktøy som kan implementeres og utarbeides på tvers av behandlingssteder</a:t>
          </a:r>
          <a:r>
            <a:rPr lang="nb-NO" sz="1100" baseline="0">
              <a:solidFill>
                <a:schemeClr val="dk1"/>
              </a:solidFill>
              <a:effectLst/>
              <a:latin typeface="+mn-lt"/>
              <a:ea typeface="+mn-ea"/>
              <a:cs typeface="+mn-cs"/>
            </a:rPr>
            <a:t> og systemer </a:t>
          </a:r>
          <a:r>
            <a:rPr lang="nb-NO" sz="1100">
              <a:solidFill>
                <a:schemeClr val="dk1"/>
              </a:solidFill>
              <a:effectLst/>
              <a:latin typeface="+mn-lt"/>
              <a:ea typeface="+mn-ea"/>
              <a:cs typeface="+mn-cs"/>
            </a:rPr>
            <a:t>er det viktig med noe form for standardisering av hva dette er. Uavhengig av hvordan dette realiseres, om det er i en nasjonal komponent eller om det er opp til konkurransen i markedet, er det besluttet at det skal utvikles en standardisert informasjonsmodell. Dette er ønskelig både fra offentlig side og fra leverandører som eventuelt skal utvikle løsninger for behandlere og pasienter. </a:t>
          </a:r>
        </a:p>
        <a:p>
          <a:endParaRPr lang="nb-NO">
            <a:effectLst/>
          </a:endParaRPr>
        </a:p>
        <a:p>
          <a:endParaRPr lang="nb-NO" sz="1100">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nb-NO" sz="1100" b="1" u="sng">
              <a:solidFill>
                <a:schemeClr val="dk1"/>
              </a:solidFill>
              <a:effectLst/>
              <a:latin typeface="+mn-lt"/>
              <a:ea typeface="+mn-ea"/>
              <a:cs typeface="+mn-cs"/>
            </a:rPr>
            <a:t>Basert på konseptdesignet</a:t>
          </a:r>
          <a:r>
            <a:rPr lang="nb-NO" sz="1100" b="1" u="sng" baseline="0">
              <a:solidFill>
                <a:schemeClr val="dk1"/>
              </a:solidFill>
              <a:effectLst/>
              <a:latin typeface="+mn-lt"/>
              <a:ea typeface="+mn-ea"/>
              <a:cs typeface="+mn-cs"/>
            </a:rPr>
            <a:t> så er d</a:t>
          </a:r>
          <a:r>
            <a:rPr lang="nb-NO" sz="1100" b="1" u="sng">
              <a:solidFill>
                <a:schemeClr val="dk1"/>
              </a:solidFill>
              <a:effectLst/>
              <a:latin typeface="+mn-lt"/>
              <a:ea typeface="+mn-ea"/>
              <a:cs typeface="+mn-cs"/>
            </a:rPr>
            <a:t>et vurdert ulike konsept for teknisk realisering:</a:t>
          </a:r>
        </a:p>
        <a:p>
          <a:pPr fontAlgn="base"/>
          <a:endParaRPr lang="nb-NO" sz="1100" b="1">
            <a:solidFill>
              <a:schemeClr val="dk1"/>
            </a:solidFill>
            <a:effectLst/>
            <a:latin typeface="+mn-lt"/>
            <a:ea typeface="+mn-ea"/>
            <a:cs typeface="+mn-cs"/>
          </a:endParaRPr>
        </a:p>
        <a:p>
          <a:pPr fontAlgn="base"/>
          <a:endParaRPr lang="nb-NO" sz="1100" b="1">
            <a:solidFill>
              <a:schemeClr val="dk1"/>
            </a:solidFill>
            <a:effectLst/>
            <a:latin typeface="+mn-lt"/>
            <a:ea typeface="+mn-ea"/>
            <a:cs typeface="+mn-cs"/>
          </a:endParaRPr>
        </a:p>
        <a:p>
          <a:pPr marL="171450" indent="-171450" rtl="0" eaLnBrk="1" fontAlgn="auto" latinLnBrk="0" hangingPunct="1">
            <a:buFont typeface="Arial" panose="020B0604020202020204" pitchFamily="34" charset="0"/>
            <a:buChar char="•"/>
          </a:pPr>
          <a:r>
            <a:rPr lang="nb-NO" sz="1100" b="1">
              <a:solidFill>
                <a:schemeClr val="dk1"/>
              </a:solidFill>
              <a:effectLst/>
              <a:latin typeface="+mn-lt"/>
              <a:ea typeface="+mn-ea"/>
              <a:cs typeface="+mn-cs"/>
            </a:rPr>
            <a:t>Konsept 1: API for datadeling mellom virksomheter. </a:t>
          </a:r>
          <a:r>
            <a:rPr lang="nb-NO" sz="1100">
              <a:solidFill>
                <a:schemeClr val="dk1"/>
              </a:solidFill>
              <a:effectLst/>
              <a:latin typeface="+mn-lt"/>
              <a:ea typeface="+mn-ea"/>
              <a:cs typeface="+mn-cs"/>
            </a:rPr>
            <a:t>I tillegg til sentral nasjonal lagring og en standardisert informasjonsmodell legges det til rette for datadeling mellom virksomheter/private</a:t>
          </a:r>
          <a:r>
            <a:rPr lang="nb-NO" sz="1100" baseline="0">
              <a:solidFill>
                <a:schemeClr val="dk1"/>
              </a:solidFill>
              <a:effectLst/>
              <a:latin typeface="+mn-lt"/>
              <a:ea typeface="+mn-ea"/>
              <a:cs typeface="+mn-cs"/>
            </a:rPr>
            <a:t> leverandører gjennom APIer</a:t>
          </a:r>
          <a:r>
            <a:rPr lang="nb-NO" sz="1100">
              <a:solidFill>
                <a:schemeClr val="dk1"/>
              </a:solidFill>
              <a:effectLst/>
              <a:latin typeface="+mn-lt"/>
              <a:ea typeface="+mn-ea"/>
              <a:cs typeface="+mn-cs"/>
            </a:rPr>
            <a:t>. Dette gjør at private</a:t>
          </a:r>
          <a:r>
            <a:rPr lang="nb-NO" sz="1100" baseline="0">
              <a:solidFill>
                <a:schemeClr val="dk1"/>
              </a:solidFill>
              <a:effectLst/>
              <a:latin typeface="+mn-lt"/>
              <a:ea typeface="+mn-ea"/>
              <a:cs typeface="+mn-cs"/>
            </a:rPr>
            <a:t> leverandører kan utvikle egne løsninger for DBEP, men allikevel vise den samme informasjonen på tvers av systemer. D</a:t>
          </a:r>
          <a:r>
            <a:rPr lang="nb-NO" sz="1100">
              <a:solidFill>
                <a:schemeClr val="dk1"/>
              </a:solidFill>
              <a:effectLst/>
              <a:latin typeface="+mn-lt"/>
              <a:ea typeface="+mn-ea"/>
              <a:cs typeface="+mn-cs"/>
            </a:rPr>
            <a:t>et er fortsatt i stor grad opp til leverandørmarkedet å levere tjenester i sektoren,</a:t>
          </a:r>
          <a:r>
            <a:rPr lang="nb-NO" sz="1100" baseline="0">
              <a:solidFill>
                <a:schemeClr val="dk1"/>
              </a:solidFill>
              <a:effectLst/>
              <a:latin typeface="+mn-lt"/>
              <a:ea typeface="+mn-ea"/>
              <a:cs typeface="+mn-cs"/>
            </a:rPr>
            <a:t> og</a:t>
          </a:r>
          <a:r>
            <a:rPr lang="nb-NO" sz="1100">
              <a:solidFill>
                <a:schemeClr val="dk1"/>
              </a:solidFill>
              <a:effectLst/>
              <a:latin typeface="+mn-lt"/>
              <a:ea typeface="+mn-ea"/>
              <a:cs typeface="+mn-cs"/>
            </a:rPr>
            <a:t> effekten av tiltakene fra det offentlig vil ikke kunne hentes før leverandørmarkedet har implementert standardene i sine tjenester.</a:t>
          </a:r>
        </a:p>
        <a:p>
          <a:pPr rtl="0" eaLnBrk="1" fontAlgn="auto" latinLnBrk="0" hangingPunct="1"/>
          <a:endParaRPr lang="nb-NO" sz="1100" b="1">
            <a:solidFill>
              <a:schemeClr val="dk1"/>
            </a:solidFill>
            <a:effectLst/>
            <a:latin typeface="+mn-lt"/>
            <a:ea typeface="+mn-ea"/>
            <a:cs typeface="+mn-cs"/>
          </a:endParaRPr>
        </a:p>
        <a:p>
          <a:pPr marL="171450" indent="-171450" rtl="0" eaLnBrk="1" fontAlgn="auto" latinLnBrk="0" hangingPunct="1">
            <a:buFont typeface="Arial" panose="020B0604020202020204" pitchFamily="34" charset="0"/>
            <a:buChar char="•"/>
          </a:pPr>
          <a:r>
            <a:rPr lang="nb-NO" sz="1100" b="1">
              <a:solidFill>
                <a:schemeClr val="dk1"/>
              </a:solidFill>
              <a:effectLst/>
              <a:latin typeface="+mn-lt"/>
              <a:ea typeface="+mn-ea"/>
              <a:cs typeface="+mn-cs"/>
            </a:rPr>
            <a:t>Konsept 2:</a:t>
          </a:r>
          <a:r>
            <a:rPr lang="nb-NO" sz="1100" b="1" baseline="0">
              <a:solidFill>
                <a:schemeClr val="dk1"/>
              </a:solidFill>
              <a:effectLst/>
              <a:latin typeface="+mn-lt"/>
              <a:ea typeface="+mn-ea"/>
              <a:cs typeface="+mn-cs"/>
            </a:rPr>
            <a:t> </a:t>
          </a:r>
          <a:r>
            <a:rPr lang="nb-NO" sz="1100" b="1">
              <a:solidFill>
                <a:schemeClr val="dk1"/>
              </a:solidFill>
              <a:effectLst/>
              <a:latin typeface="+mn-lt"/>
              <a:ea typeface="+mn-ea"/>
              <a:cs typeface="+mn-cs"/>
            </a:rPr>
            <a:t>API + funksjonalitet i nasjonal portal for rask bredding. </a:t>
          </a:r>
          <a:r>
            <a:rPr lang="nb-NO" sz="1100">
              <a:solidFill>
                <a:schemeClr val="dk1"/>
              </a:solidFill>
              <a:effectLst/>
              <a:latin typeface="+mn-lt"/>
              <a:ea typeface="+mn-ea"/>
              <a:cs typeface="+mn-cs"/>
            </a:rPr>
            <a:t>DBEP tilbys i en nasjonal portal for rask bredding til hele sektoren. I tillegg skal samme API som portalen bruker tilbys til sektoren, slik at leverandører kan benytte det i sine egne DBEP løsninger slik som i konsept 1. Det vil si at en behandler kan interagere med behandlings- og egenbehandlingsplan i sitt EPJ-system, dersom leverandøren tilbyr denne tjenesten. Det vil også være et brukergrensesnitt i en nasjonal løsning som gjør at behandlere med EPJ-systemer som ikke er koblet mot APIet kan interagere med DBEP i dette tilgjengelige brukergrensesnittet. Den nasjonale portalen dekkes av kjernejournal-portal og behandlings- og egenbehandlingsplaner tilbys som ny funksjonalitet i denne eksisterende portalen. </a:t>
          </a:r>
          <a:endParaRPr lang="en-NO" sz="1100">
            <a:solidFill>
              <a:schemeClr val="dk1"/>
            </a:solidFill>
            <a:effectLst/>
            <a:latin typeface="+mn-lt"/>
            <a:ea typeface="+mn-ea"/>
            <a:cs typeface="+mn-cs"/>
          </a:endParaRPr>
        </a:p>
        <a:p>
          <a:pPr rtl="0" eaLnBrk="1" fontAlgn="auto" latinLnBrk="0" hangingPunct="1"/>
          <a:endParaRPr lang="nb-NO" sz="1100" b="1">
            <a:solidFill>
              <a:schemeClr val="dk1"/>
            </a:solidFill>
            <a:effectLst/>
            <a:latin typeface="+mn-lt"/>
            <a:ea typeface="+mn-ea"/>
            <a:cs typeface="+mn-cs"/>
          </a:endParaRPr>
        </a:p>
        <a:p>
          <a:pPr marL="171450" indent="-171450" rtl="0" eaLnBrk="1" fontAlgn="auto" latinLnBrk="0" hangingPunct="1">
            <a:buFont typeface="Arial" panose="020B0604020202020204" pitchFamily="34" charset="0"/>
            <a:buChar char="•"/>
          </a:pPr>
          <a:r>
            <a:rPr lang="nb-NO" sz="1100" b="1">
              <a:solidFill>
                <a:schemeClr val="dk1"/>
              </a:solidFill>
              <a:effectLst/>
              <a:latin typeface="+mn-lt"/>
              <a:ea typeface="+mn-ea"/>
              <a:cs typeface="+mn-cs"/>
            </a:rPr>
            <a:t>Konsept 3: API + funksjonalitet i nasjonal portal + SMART on FHIR applikasjon. </a:t>
          </a:r>
          <a:r>
            <a:rPr lang="nb-NO" sz="1100">
              <a:solidFill>
                <a:schemeClr val="dk1"/>
              </a:solidFill>
              <a:effectLst/>
              <a:latin typeface="+mn-lt"/>
              <a:ea typeface="+mn-ea"/>
              <a:cs typeface="+mn-cs"/>
            </a:rPr>
            <a:t>I tillegg til det som utvikles i konsept 2 utvikles en SMART on FHIR applikasjon for økt standardisering mellom leverandører og for at de raskere skal kunne koble seg på løsningen. En SMART on FHIR applikasjon gir en bedre integrert brukeropplevelse enn en portal, og er en god løsning for å tilby samme brukergrensesnittet til hele sektoren. Her vil det være mindre muligheter for tredjepartsleverandører</a:t>
          </a:r>
          <a:r>
            <a:rPr lang="nb-NO" sz="1100" baseline="0">
              <a:solidFill>
                <a:schemeClr val="dk1"/>
              </a:solidFill>
              <a:effectLst/>
              <a:latin typeface="+mn-lt"/>
              <a:ea typeface="+mn-ea"/>
              <a:cs typeface="+mn-cs"/>
            </a:rPr>
            <a:t> å tilpasse tjenesten til egne brukergrensesnitt. </a:t>
          </a:r>
          <a:endParaRPr lang="nb-NO" sz="1100" b="1">
            <a:solidFill>
              <a:schemeClr val="dk1"/>
            </a:solidFill>
            <a:effectLst/>
            <a:latin typeface="+mn-lt"/>
            <a:ea typeface="+mn-ea"/>
            <a:cs typeface="+mn-cs"/>
          </a:endParaRPr>
        </a:p>
        <a:p>
          <a:pPr marL="171450" indent="-171450" rtl="0" eaLnBrk="1" fontAlgn="auto" latinLnBrk="0" hangingPunct="1">
            <a:buFont typeface="Arial" panose="020B0604020202020204" pitchFamily="34" charset="0"/>
            <a:buChar char="•"/>
          </a:pPr>
          <a:endParaRPr lang="nb-NO" sz="1100" b="1">
            <a:solidFill>
              <a:schemeClr val="dk1"/>
            </a:solidFill>
            <a:effectLst/>
            <a:latin typeface="+mn-lt"/>
            <a:ea typeface="+mn-ea"/>
            <a:cs typeface="+mn-cs"/>
          </a:endParaRPr>
        </a:p>
        <a:p>
          <a:r>
            <a:rPr lang="nb-NO" sz="1100" b="1">
              <a:solidFill>
                <a:schemeClr val="dk1"/>
              </a:solidFill>
              <a:effectLst/>
              <a:latin typeface="+mn-lt"/>
              <a:ea typeface="+mn-ea"/>
              <a:cs typeface="+mn-cs"/>
            </a:rPr>
            <a:t>Vurdering av konseptene: </a:t>
          </a:r>
        </a:p>
        <a:p>
          <a:r>
            <a:rPr lang="nb-NO" sz="1100" b="0">
              <a:solidFill>
                <a:schemeClr val="dk1"/>
              </a:solidFill>
              <a:effectLst/>
              <a:latin typeface="+mn-lt"/>
              <a:ea typeface="+mn-ea"/>
              <a:cs typeface="+mn-cs"/>
            </a:rPr>
            <a:t>De</a:t>
          </a:r>
          <a:r>
            <a:rPr lang="nb-NO" sz="1100" b="0" baseline="0">
              <a:solidFill>
                <a:schemeClr val="dk1"/>
              </a:solidFill>
              <a:effectLst/>
              <a:latin typeface="+mn-lt"/>
              <a:ea typeface="+mn-ea"/>
              <a:cs typeface="+mn-cs"/>
            </a:rPr>
            <a:t> tre konseptene er vurdert i forhold til hverandre på syv vurderingskriterier: </a:t>
          </a:r>
        </a:p>
        <a:p>
          <a:pPr lvl="0"/>
          <a:r>
            <a:rPr lang="nb-NO" sz="1100" b="0">
              <a:solidFill>
                <a:schemeClr val="dk1"/>
              </a:solidFill>
              <a:effectLst/>
              <a:latin typeface="+mn-lt"/>
              <a:ea typeface="+mn-ea"/>
              <a:cs typeface="+mn-cs"/>
            </a:rPr>
            <a:t>-</a:t>
          </a:r>
          <a:r>
            <a:rPr lang="nb-NO" sz="1100" b="0" baseline="0">
              <a:solidFill>
                <a:schemeClr val="dk1"/>
              </a:solidFill>
              <a:effectLst/>
              <a:latin typeface="+mn-lt"/>
              <a:ea typeface="+mn-ea"/>
              <a:cs typeface="+mn-cs"/>
            </a:rPr>
            <a:t> </a:t>
          </a:r>
          <a:r>
            <a:rPr lang="nb-NO" sz="1100" b="0">
              <a:solidFill>
                <a:schemeClr val="dk1"/>
              </a:solidFill>
              <a:effectLst/>
              <a:latin typeface="+mn-lt"/>
              <a:ea typeface="+mn-ea"/>
              <a:cs typeface="+mn-cs"/>
            </a:rPr>
            <a:t>Gjenbruk av løsning: I hvilken grad eksisterende løsninger gjenbrukes, både offentlige og private. </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Gjenbruk av data: I hvilken grad konseptet vil kunne gjenbruke data. Data som er antatt vil være relevant i en behandlings- og egenbehandlingsplan er: </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Egnethet: I hvilken grad konseptet er egnet, f.eks. kontekst for bruk, tilgjengelighet, mandat, juridisk.</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Strategisk: I hvilken grad konseptet er i overenstemmelse med strategi og målbilder i NHN og helsesektoren for øvrig</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Kostnad: Omtrent hvor stor kostnaden er for å kunne levere konseptet, inkl. utvikling, utrulling og implementering.</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Tid til gevinst: Hvor lang tid det tar før det kan hentes ut gevinster, og realisere hele gevinstbildet.</a:t>
          </a:r>
          <a:endParaRPr lang="en-NO" sz="1100" b="0">
            <a:solidFill>
              <a:schemeClr val="dk1"/>
            </a:solidFill>
            <a:effectLst/>
            <a:latin typeface="+mn-lt"/>
            <a:ea typeface="+mn-ea"/>
            <a:cs typeface="+mn-cs"/>
          </a:endParaRPr>
        </a:p>
        <a:p>
          <a:pPr lvl="0"/>
          <a:r>
            <a:rPr lang="nb-NO" sz="1100" b="0">
              <a:solidFill>
                <a:schemeClr val="dk1"/>
              </a:solidFill>
              <a:effectLst/>
              <a:latin typeface="+mn-lt"/>
              <a:ea typeface="+mn-ea"/>
              <a:cs typeface="+mn-cs"/>
            </a:rPr>
            <a:t>- Gjennomføringsrisiko: </a:t>
          </a:r>
          <a:r>
            <a:rPr lang="nb-NO" sz="1100">
              <a:solidFill>
                <a:schemeClr val="dk1"/>
              </a:solidFill>
              <a:effectLst/>
              <a:latin typeface="+mn-lt"/>
              <a:ea typeface="+mn-ea"/>
              <a:cs typeface="+mn-cs"/>
            </a:rPr>
            <a:t>I hvilken grad det er knyttet risiko til konseptet og gjennomføringen av dette, for eksempel manglende kontroll, risiko for feil. </a:t>
          </a:r>
          <a:endParaRPr lang="en-NO" sz="1100">
            <a:solidFill>
              <a:schemeClr val="dk1"/>
            </a:solidFill>
            <a:effectLst/>
            <a:latin typeface="+mn-lt"/>
            <a:ea typeface="+mn-ea"/>
            <a:cs typeface="+mn-cs"/>
          </a:endParaRPr>
        </a:p>
        <a:p>
          <a:endParaRPr lang="nb-NO" sz="1100" b="1">
            <a:solidFill>
              <a:schemeClr val="dk1"/>
            </a:solidFill>
            <a:effectLst/>
            <a:latin typeface="+mn-lt"/>
            <a:ea typeface="+mn-ea"/>
            <a:cs typeface="+mn-cs"/>
          </a:endParaRPr>
        </a:p>
        <a:p>
          <a:r>
            <a:rPr lang="nb-NO" sz="1100" b="1">
              <a:solidFill>
                <a:schemeClr val="dk1"/>
              </a:solidFill>
              <a:effectLst/>
              <a:latin typeface="+mn-lt"/>
              <a:ea typeface="+mn-ea"/>
              <a:cs typeface="+mn-cs"/>
            </a:rPr>
            <a:t>Anbefaling:</a:t>
          </a:r>
          <a:endParaRPr lang="nb-NO">
            <a:effectLst/>
          </a:endParaRPr>
        </a:p>
        <a:p>
          <a:pPr rtl="0" eaLnBrk="1" latinLnBrk="0" hangingPunct="1"/>
          <a:r>
            <a:rPr lang="nb-NO" sz="1100">
              <a:solidFill>
                <a:schemeClr val="dk1"/>
              </a:solidFill>
              <a:effectLst/>
              <a:latin typeface="+mn-lt"/>
              <a:ea typeface="+mn-ea"/>
              <a:cs typeface="+mn-cs"/>
            </a:rPr>
            <a:t>Det anbefales konsept 2, med en vurdering av SMART on FHIR applikasjon (konsept 3) på sikt. Dette konseptet: </a:t>
          </a:r>
        </a:p>
        <a:p>
          <a:pPr marL="171450" indent="-171450" rtl="0" eaLnBrk="1" latinLnBrk="0" hangingPunct="1">
            <a:buFont typeface="Arial" panose="020B0604020202020204" pitchFamily="34" charset="0"/>
            <a:buChar char="•"/>
          </a:pPr>
          <a:r>
            <a:rPr lang="nb-NO" sz="1100">
              <a:solidFill>
                <a:schemeClr val="dk1"/>
              </a:solidFill>
              <a:effectLst/>
              <a:latin typeface="+mn-lt"/>
              <a:ea typeface="+mn-ea"/>
              <a:cs typeface="+mn-cs"/>
            </a:rPr>
            <a:t>Gjenbruker eksisterende tjenester for helsepersonell og innbygger, både offentlige og private.  </a:t>
          </a:r>
        </a:p>
        <a:p>
          <a:pPr marL="171450" indent="-171450" rtl="0" eaLnBrk="1" latinLnBrk="0" hangingPunct="1">
            <a:buFont typeface="Arial" panose="020B0604020202020204" pitchFamily="34" charset="0"/>
            <a:buChar char="•"/>
          </a:pPr>
          <a:r>
            <a:rPr lang="nb-NO" sz="1100">
              <a:solidFill>
                <a:schemeClr val="dk1"/>
              </a:solidFill>
              <a:effectLst/>
              <a:latin typeface="+mn-lt"/>
              <a:ea typeface="+mn-ea"/>
              <a:cs typeface="+mn-cs"/>
            </a:rPr>
            <a:t> Gjenbruker data fra kjernejournal, helsenorge og private leverandører.</a:t>
          </a:r>
        </a:p>
        <a:p>
          <a:pPr marL="171450" marR="0" lvl="0" indent="-171450"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a:solidFill>
                <a:schemeClr val="dk1"/>
              </a:solidFill>
              <a:effectLst/>
              <a:latin typeface="+mn-lt"/>
              <a:ea typeface="+mn-ea"/>
              <a:cs typeface="+mn-cs"/>
            </a:rPr>
            <a:t>Legger til rette for at</a:t>
          </a:r>
          <a:r>
            <a:rPr lang="nb-NO" sz="1100" baseline="0">
              <a:solidFill>
                <a:schemeClr val="dk1"/>
              </a:solidFill>
              <a:effectLst/>
              <a:latin typeface="+mn-lt"/>
              <a:ea typeface="+mn-ea"/>
              <a:cs typeface="+mn-cs"/>
            </a:rPr>
            <a:t> behandlere skal kunne bruke EPJ-systemene sine for DBEP, samtidig som det legger til rette for </a:t>
          </a:r>
          <a:r>
            <a:rPr lang="nb-NO" sz="1100">
              <a:solidFill>
                <a:schemeClr val="dk1"/>
              </a:solidFill>
              <a:effectLst/>
              <a:latin typeface="+mn-lt"/>
              <a:ea typeface="+mn-ea"/>
              <a:cs typeface="+mn-cs"/>
            </a:rPr>
            <a:t>behandlere som ikke har EPJ som tilbyr tjenesten.</a:t>
          </a:r>
          <a:endParaRPr lang="nb-NO">
            <a:effectLst/>
          </a:endParaRPr>
        </a:p>
        <a:p>
          <a:pPr marL="171450" indent="-171450" rtl="0" eaLnBrk="1" latinLnBrk="0" hangingPunct="1">
            <a:buFont typeface="Arial" panose="020B0604020202020204" pitchFamily="34" charset="0"/>
            <a:buChar char="•"/>
          </a:pPr>
          <a:r>
            <a:rPr lang="nb-NO" sz="1100">
              <a:solidFill>
                <a:schemeClr val="dk1"/>
              </a:solidFill>
              <a:effectLst/>
              <a:latin typeface="+mn-lt"/>
              <a:ea typeface="+mn-ea"/>
              <a:cs typeface="+mn-cs"/>
            </a:rPr>
            <a:t>Er i tråd med NHNs strategi 2026 ved å utvikle API og sluttbrukerløsninger </a:t>
          </a:r>
        </a:p>
        <a:p>
          <a:pPr marL="171450" indent="-171450" rtl="0" eaLnBrk="1" latinLnBrk="0" hangingPunct="1">
            <a:buFont typeface="Arial" panose="020B0604020202020204" pitchFamily="34" charset="0"/>
            <a:buChar char="•"/>
          </a:pPr>
          <a:r>
            <a:rPr lang="nb-NO" sz="1100">
              <a:solidFill>
                <a:schemeClr val="dk1"/>
              </a:solidFill>
              <a:effectLst/>
              <a:latin typeface="+mn-lt"/>
              <a:ea typeface="+mn-ea"/>
              <a:cs typeface="+mn-cs"/>
            </a:rPr>
            <a:t>Har kortere tid til gevinst og mer kontroll på gjennomføringen ved</a:t>
          </a:r>
          <a:r>
            <a:rPr lang="nb-NO" sz="1100" baseline="0">
              <a:solidFill>
                <a:schemeClr val="dk1"/>
              </a:solidFill>
              <a:effectLst/>
              <a:latin typeface="+mn-lt"/>
              <a:ea typeface="+mn-ea"/>
              <a:cs typeface="+mn-cs"/>
            </a:rPr>
            <a:t> å i tillegg til å legge til rette for private leverandører tilby tjenesten i kjernejournal og Helsenorge</a:t>
          </a:r>
          <a:r>
            <a:rPr lang="nb-NO" sz="1100">
              <a:solidFill>
                <a:schemeClr val="dk1"/>
              </a:solidFill>
              <a:effectLst/>
              <a:latin typeface="+mn-lt"/>
              <a:ea typeface="+mn-ea"/>
              <a:cs typeface="+mn-cs"/>
            </a:rPr>
            <a:t>. </a:t>
          </a:r>
          <a:endParaRPr lang="nb-NO">
            <a:effectLst/>
          </a:endParaRPr>
        </a:p>
        <a:p>
          <a:endParaRPr lang="nb-NO" sz="1100"/>
        </a:p>
      </xdr:txBody>
    </xdr:sp>
    <xdr:clientData/>
  </xdr:twoCellAnchor>
  <xdr:twoCellAnchor>
    <xdr:from>
      <xdr:col>0</xdr:col>
      <xdr:colOff>7937</xdr:colOff>
      <xdr:row>77</xdr:row>
      <xdr:rowOff>39511</xdr:rowOff>
    </xdr:from>
    <xdr:to>
      <xdr:col>10</xdr:col>
      <xdr:colOff>29104</xdr:colOff>
      <xdr:row>83</xdr:row>
      <xdr:rowOff>177272</xdr:rowOff>
    </xdr:to>
    <xdr:sp macro="" textlink="">
      <xdr:nvSpPr>
        <xdr:cNvPr id="6" name="TekstSylinder 5">
          <a:extLst>
            <a:ext uri="{FF2B5EF4-FFF2-40B4-BE49-F238E27FC236}">
              <a16:creationId xmlns:a16="http://schemas.microsoft.com/office/drawing/2014/main" id="{AA4A9C15-70AE-4A95-B683-C58150AED159}"/>
            </a:ext>
          </a:extLst>
        </xdr:cNvPr>
        <xdr:cNvSpPr txBox="1"/>
      </xdr:nvSpPr>
      <xdr:spPr>
        <a:xfrm>
          <a:off x="7937" y="42386074"/>
          <a:ext cx="14014980" cy="38128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nb-NO" sz="1100">
              <a:solidFill>
                <a:schemeClr val="dk1"/>
              </a:solidFill>
              <a:effectLst/>
              <a:latin typeface="+mn-lt"/>
              <a:ea typeface="+mn-ea"/>
              <a:cs typeface="+mn-cs"/>
            </a:rPr>
            <a:t>Vi mener at prosjektet støtter</a:t>
          </a:r>
          <a:r>
            <a:rPr lang="nb-NO" sz="1100" baseline="0">
              <a:solidFill>
                <a:schemeClr val="dk1"/>
              </a:solidFill>
              <a:effectLst/>
              <a:latin typeface="+mn-lt"/>
              <a:ea typeface="+mn-ea"/>
              <a:cs typeface="+mn-cs"/>
            </a:rPr>
            <a:t> oppunder og bidrar til å realisere målene i Digitaliseringsstrategien i offentlig sektor ved at:</a:t>
          </a:r>
          <a:endParaRPr lang="nb-NO">
            <a:effectLst/>
          </a:endParaRPr>
        </a:p>
        <a:p>
          <a:pPr eaLnBrk="1" fontAlgn="auto" latinLnBrk="0" hangingPunct="1"/>
          <a:endParaRPr lang="nb-NO" sz="110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nb-NO" sz="1100">
              <a:solidFill>
                <a:schemeClr val="dk1"/>
              </a:solidFill>
              <a:effectLst/>
              <a:latin typeface="+mn-lt"/>
              <a:ea typeface="+mn-ea"/>
              <a:cs typeface="+mn-cs"/>
            </a:rPr>
            <a:t>Prosjektet bidrar til at staten (ved helseforetakene),</a:t>
          </a:r>
          <a:r>
            <a:rPr lang="nb-NO" sz="1100" baseline="0">
              <a:solidFill>
                <a:schemeClr val="dk1"/>
              </a:solidFill>
              <a:effectLst/>
              <a:latin typeface="+mn-lt"/>
              <a:ea typeface="+mn-ea"/>
              <a:cs typeface="+mn-cs"/>
            </a:rPr>
            <a:t> og kommunene (ved fastlegene, legevakter, sykehjem og øvrige kommunale helsetjenester) samarbeider for å skape </a:t>
          </a:r>
          <a:r>
            <a:rPr lang="nb-NO" sz="1100" b="1" baseline="0">
              <a:solidFill>
                <a:schemeClr val="dk1"/>
              </a:solidFill>
              <a:effectLst/>
              <a:latin typeface="+mn-lt"/>
              <a:ea typeface="+mn-ea"/>
              <a:cs typeface="+mn-cs"/>
            </a:rPr>
            <a:t>sammenhengende tjenester med brukeren i sentrum</a:t>
          </a:r>
          <a:r>
            <a:rPr lang="nb-NO" sz="1100" baseline="0">
              <a:solidFill>
                <a:schemeClr val="dk1"/>
              </a:solidFill>
              <a:effectLst/>
              <a:latin typeface="+mn-lt"/>
              <a:ea typeface="+mn-ea"/>
              <a:cs typeface="+mn-cs"/>
            </a:rPr>
            <a:t>. En helhetlig behandlings- og egenbehandlingsplan, som er digital og i sanntid, vil bidra til at pasientene møter en helhetlig helsetjeneste der alle behandlerne har samme informasjon om planen for pasienten, basert på pasientens egne mål. </a:t>
          </a:r>
          <a:endParaRPr lang="nb-NO">
            <a:effectLst/>
          </a:endParaRPr>
        </a:p>
        <a:p>
          <a:pPr marL="628650" lvl="1"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løsningen legger opp til at brukeren får tilgang til sin behandlings- og egenbehandlingsplan via helsenorge.no</a:t>
          </a:r>
          <a:endParaRPr lang="nb-NO">
            <a:effectLst/>
          </a:endParaRPr>
        </a:p>
        <a:p>
          <a:pPr marL="628650" lvl="1"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løsningen bidrar til at pasienten ikke bli informasjonsbærer og har ansvar for at andre behandlere blir informert om annen behandling</a:t>
          </a:r>
          <a:endParaRPr lang="nb-NO">
            <a:effectLst/>
          </a:endParaRPr>
        </a:p>
        <a:p>
          <a:pPr marL="628650" lvl="1"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løsingen bidrer til at pasienter og pårørenende kan få en enklere hverdag uten å måtte koordinere eget behandlingsforløp.</a:t>
          </a:r>
          <a:endParaRPr lang="nb-NO">
            <a:effectLst/>
          </a:endParaRPr>
        </a:p>
        <a:p>
          <a:pPr eaLnBrk="1" fontAlgn="auto" latinLnBrk="0" hangingPunct="1"/>
          <a:endParaRPr lang="nb-NO" sz="1100"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DBEP vil bidra til </a:t>
          </a:r>
          <a:r>
            <a:rPr lang="nb-NO" sz="1100" b="1" baseline="0">
              <a:solidFill>
                <a:schemeClr val="dk1"/>
              </a:solidFill>
              <a:effectLst/>
              <a:latin typeface="+mn-lt"/>
              <a:ea typeface="+mn-ea"/>
              <a:cs typeface="+mn-cs"/>
            </a:rPr>
            <a:t>bedre samhandling </a:t>
          </a:r>
          <a:r>
            <a:rPr lang="nb-NO" sz="1100" baseline="0">
              <a:solidFill>
                <a:schemeClr val="dk1"/>
              </a:solidFill>
              <a:effectLst/>
              <a:latin typeface="+mn-lt"/>
              <a:ea typeface="+mn-ea"/>
              <a:cs typeface="+mn-cs"/>
            </a:rPr>
            <a:t>og mer effektiv tidsbruk hos helsepersonell, ved at helsepersonell bruker mindre tid til å lete frem og innhente nyttig og viktig informasjon om pasienten. Det vil frigjøre mer tid til pasientoppfølging, en gevinst som kan hentes ut </a:t>
          </a:r>
          <a:r>
            <a:rPr lang="nb-NO" sz="1100">
              <a:solidFill>
                <a:schemeClr val="dk1"/>
              </a:solidFill>
              <a:effectLst/>
              <a:latin typeface="+mn-lt"/>
              <a:ea typeface="+mn-ea"/>
              <a:cs typeface="+mn-cs"/>
            </a:rPr>
            <a:t>i økt kvalitet (mer tid med hver enkelt pasient) eller effektivitetsøkning (rekke innom flere pasienter i samme tidsrom). Løsningen bidrar til at  virksomheter kan hente ut gevinster fra digitalisering på en systematisert måte.</a:t>
          </a:r>
          <a:endParaRPr lang="nb-NO">
            <a:effectLst/>
          </a:endParaRPr>
        </a:p>
        <a:p>
          <a:pPr eaLnBrk="1" fontAlgn="auto" latinLnBrk="0" hangingPunct="1"/>
          <a:endParaRPr lang="nb-NO" sz="1100"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nb-NO" sz="1100" baseline="0">
              <a:solidFill>
                <a:sysClr val="windowText" lastClr="000000"/>
              </a:solidFill>
              <a:effectLst/>
              <a:latin typeface="+mn-lt"/>
              <a:ea typeface="+mn-ea"/>
              <a:cs typeface="+mn-cs"/>
            </a:rPr>
            <a:t>Løsningen åpner for </a:t>
          </a:r>
          <a:r>
            <a:rPr lang="nb-NO" sz="1100" b="1" baseline="0">
              <a:solidFill>
                <a:sysClr val="windowText" lastClr="000000"/>
              </a:solidFill>
              <a:effectLst/>
              <a:latin typeface="+mn-lt"/>
              <a:ea typeface="+mn-ea"/>
              <a:cs typeface="+mn-cs"/>
            </a:rPr>
            <a:t>styrket samarbeid med privat sektor</a:t>
          </a:r>
          <a:r>
            <a:rPr lang="nb-NO" sz="1100" baseline="0">
              <a:solidFill>
                <a:sysClr val="windowText" lastClr="000000"/>
              </a:solidFill>
              <a:effectLst/>
              <a:latin typeface="+mn-lt"/>
              <a:ea typeface="+mn-ea"/>
              <a:cs typeface="+mn-cs"/>
            </a:rPr>
            <a:t>, gjennom å legge til rette for private leverandører til å utvikle støtte i sine system for å ta del i den nasjonale løsningen. </a:t>
          </a:r>
          <a:endParaRPr lang="nb-NO">
            <a:solidFill>
              <a:sysClr val="windowText" lastClr="000000"/>
            </a:solidFill>
            <a:effectLst/>
          </a:endParaRPr>
        </a:p>
        <a:p>
          <a:pPr eaLnBrk="1" fontAlgn="auto" latinLnBrk="0" hangingPunct="1"/>
          <a:endParaRPr lang="nb-NO" sz="1100" baseline="0">
            <a:solidFill>
              <a:schemeClr val="dk1"/>
            </a:solidFill>
            <a:effectLst/>
            <a:latin typeface="+mn-lt"/>
            <a:ea typeface="+mn-ea"/>
            <a:cs typeface="+mn-cs"/>
          </a:endParaRPr>
        </a:p>
        <a:p>
          <a:pPr marL="628650" lvl="1"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Løsningen ivaretar arkitekturprinsippet til NHN om å tilgjengeliggjøre APIer. </a:t>
          </a:r>
          <a:endParaRPr lang="nb-NO">
            <a:effectLst/>
          </a:endParaRPr>
        </a:p>
        <a:p>
          <a:pPr marL="628650" lvl="1" indent="-171450" eaLnBrk="1" fontAlgn="auto" latinLnBrk="0" hangingPunct="1">
            <a:buFont typeface="Arial" panose="020B0604020202020204" pitchFamily="34" charset="0"/>
            <a:buChar char="•"/>
          </a:pPr>
          <a:r>
            <a:rPr lang="nb-NO" sz="1100" baseline="0">
              <a:solidFill>
                <a:schemeClr val="dk1"/>
              </a:solidFill>
              <a:effectLst/>
              <a:latin typeface="+mn-lt"/>
              <a:ea typeface="+mn-ea"/>
              <a:cs typeface="+mn-cs"/>
            </a:rPr>
            <a:t>Løsnngen ivaretar Direktoratet for e-helse sin anbefaling om og veileder for åpne APIe</a:t>
          </a:r>
          <a:endParaRPr lang="nb-NO">
            <a:effectLst/>
          </a:endParaRPr>
        </a:p>
        <a:p>
          <a:pPr eaLnBrk="1" fontAlgn="auto" latinLnBrk="0" hangingPunct="1"/>
          <a:endParaRPr lang="nb-NO" sz="1100" baseline="0">
            <a:solidFill>
              <a:schemeClr val="dk1"/>
            </a:solidFill>
            <a:effectLst/>
            <a:latin typeface="+mn-lt"/>
            <a:ea typeface="+mn-ea"/>
            <a:cs typeface="+mn-cs"/>
          </a:endParaRPr>
        </a:p>
        <a:p>
          <a:pPr eaLnBrk="1" fontAlgn="auto" latinLnBrk="0" hangingPunct="1"/>
          <a:r>
            <a:rPr lang="nb-NO" sz="1100" baseline="0">
              <a:solidFill>
                <a:schemeClr val="dk1"/>
              </a:solidFill>
              <a:effectLst/>
              <a:latin typeface="+mn-lt"/>
              <a:ea typeface="+mn-ea"/>
              <a:cs typeface="+mn-cs"/>
            </a:rPr>
            <a:t>Strategien legger opp til at det skal utvikles sammenhengende tjenester innenfor hver livshendelse, uavhengig av hvilken sektor eller hvilket forvaltningsnivå som står bak. DBEP vil bidra til livshendelsen "Å ha et alvorlig sykt barn (Helse og omsorgsdepartementet)". Alvorlige syke barn og deres pårørende vil ofte være i kontakt med ulike behandlere, i både sykehus og i kommunen. En digital behandlings- og egenbehandlingsplan vil bidra til at alle behandlerne til enhver tid kan se planen(e) for pasienten, hvilke aktiviteter som er planlagt og hva som er målet og det viktige å hensynta hos den enkelte pasienten. </a:t>
          </a:r>
          <a:endParaRPr lang="nb-NO">
            <a:effectLst/>
          </a:endParaRPr>
        </a:p>
      </xdr:txBody>
    </xdr:sp>
    <xdr:clientData/>
  </xdr:twoCellAnchor>
  <xdr:twoCellAnchor editAs="oneCell">
    <xdr:from>
      <xdr:col>0</xdr:col>
      <xdr:colOff>0</xdr:colOff>
      <xdr:row>65</xdr:row>
      <xdr:rowOff>358597</xdr:rowOff>
    </xdr:from>
    <xdr:to>
      <xdr:col>2</xdr:col>
      <xdr:colOff>512127</xdr:colOff>
      <xdr:row>66</xdr:row>
      <xdr:rowOff>1390471</xdr:rowOff>
    </xdr:to>
    <xdr:pic>
      <xdr:nvPicPr>
        <xdr:cNvPr id="7" name="Bilde 6">
          <a:extLst>
            <a:ext uri="{FF2B5EF4-FFF2-40B4-BE49-F238E27FC236}">
              <a16:creationId xmlns:a16="http://schemas.microsoft.com/office/drawing/2014/main" id="{49C10F7D-25D4-49AD-9D35-3851B356E5C5}"/>
            </a:ext>
          </a:extLst>
        </xdr:cNvPr>
        <xdr:cNvPicPr/>
      </xdr:nvPicPr>
      <xdr:blipFill>
        <a:blip xmlns:r="http://schemas.openxmlformats.org/officeDocument/2006/relationships" r:embed="rId1"/>
        <a:stretch>
          <a:fillRect/>
        </a:stretch>
      </xdr:blipFill>
      <xdr:spPr>
        <a:xfrm>
          <a:off x="0" y="24524883"/>
          <a:ext cx="4961663" cy="2283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7</xdr:row>
      <xdr:rowOff>9524</xdr:rowOff>
    </xdr:to>
    <xdr:sp macro="" textlink="">
      <xdr:nvSpPr>
        <xdr:cNvPr id="3" name="TekstSylinder 2">
          <a:extLst>
            <a:ext uri="{FF2B5EF4-FFF2-40B4-BE49-F238E27FC236}">
              <a16:creationId xmlns:a16="http://schemas.microsoft.com/office/drawing/2014/main" id="{D809B4DB-03AF-4FB9-8069-F2D82F545E6A}"/>
            </a:ext>
          </a:extLst>
        </xdr:cNvPr>
        <xdr:cNvSpPr txBox="1"/>
      </xdr:nvSpPr>
      <xdr:spPr>
        <a:xfrm>
          <a:off x="0" y="1142999"/>
          <a:ext cx="6524625" cy="1152525"/>
        </a:xfrm>
        <a:prstGeom prst="rect">
          <a:avLst/>
        </a:prstGeom>
        <a:solidFill>
          <a:srgbClr val="BDD7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«Beskrive virkninger»</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Her skal det gjøres rede for forutsetningene som er lagt til grunn for nytte- og kostnadsvirkninger av tiltaket. Virkninger er endringer sammenlignet med dagens situasjon og forventet videre utvikling hvis ingen tiltak blir iverksatt på området. Det skal skilles mellom interne virkninger i virksomheten og øvrige virkninger. De prissatte virkningene skal registreres i verktøy for beregning av netto nåverdi.</a:t>
          </a:r>
        </a:p>
      </xdr:txBody>
    </xdr:sp>
    <xdr:clientData/>
  </xdr:twoCellAnchor>
  <xdr:twoCellAnchor>
    <xdr:from>
      <xdr:col>0</xdr:col>
      <xdr:colOff>0</xdr:colOff>
      <xdr:row>11</xdr:row>
      <xdr:rowOff>1</xdr:rowOff>
    </xdr:from>
    <xdr:to>
      <xdr:col>4</xdr:col>
      <xdr:colOff>0</xdr:colOff>
      <xdr:row>14</xdr:row>
      <xdr:rowOff>114301</xdr:rowOff>
    </xdr:to>
    <xdr:sp macro="" textlink="">
      <xdr:nvSpPr>
        <xdr:cNvPr id="4" name="TekstSylinder 3">
          <a:extLst>
            <a:ext uri="{FF2B5EF4-FFF2-40B4-BE49-F238E27FC236}">
              <a16:creationId xmlns:a16="http://schemas.microsoft.com/office/drawing/2014/main" id="{D577BD22-B247-4E2B-B3EC-3E5AADF2BAEB}"/>
            </a:ext>
          </a:extLst>
        </xdr:cNvPr>
        <xdr:cNvSpPr txBox="1"/>
      </xdr:nvSpPr>
      <xdr:spPr>
        <a:xfrm>
          <a:off x="0" y="3067051"/>
          <a:ext cx="6524625" cy="685800"/>
        </a:xfrm>
        <a:prstGeom prst="rect">
          <a:avLst/>
        </a:prstGeom>
        <a:solidFill>
          <a:srgbClr val="BDD7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Det er obligatorisk å vurdere mulige innsparinger i egen virksomhet som følge av ny løsning, selv om de største gevinstene tilfaller andre virksomheter/innbyggere/næringsliv. Organisering av arbeidet, effektivisering av egne arbeidsprosesser osv. må vurderes.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33617</xdr:colOff>
      <xdr:row>5</xdr:row>
      <xdr:rowOff>180975</xdr:rowOff>
    </xdr:to>
    <xdr:sp macro="" textlink="">
      <xdr:nvSpPr>
        <xdr:cNvPr id="2" name="TekstSylinder 1">
          <a:extLst>
            <a:ext uri="{FF2B5EF4-FFF2-40B4-BE49-F238E27FC236}">
              <a16:creationId xmlns:a16="http://schemas.microsoft.com/office/drawing/2014/main" id="{AFA0BC65-B19F-4C2E-9FF1-8120B4C167DE}"/>
            </a:ext>
          </a:extLst>
        </xdr:cNvPr>
        <xdr:cNvSpPr txBox="1"/>
      </xdr:nvSpPr>
      <xdr:spPr>
        <a:xfrm>
          <a:off x="0" y="0"/>
          <a:ext cx="13671176"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Tanken</a:t>
          </a:r>
          <a:r>
            <a:rPr lang="nb-NO" sz="1100" baseline="0">
              <a:solidFill>
                <a:schemeClr val="dk1"/>
              </a:solidFill>
              <a:effectLst/>
              <a:latin typeface="+mn-lt"/>
              <a:ea typeface="+mn-ea"/>
              <a:cs typeface="+mn-cs"/>
            </a:rPr>
            <a:t> bak denne fana er å standardisere kva data vi vil ha med oss inn i våre oppsummering- og rapporteringsark (excel). Vi kan difor for kvar søkjar kopiere og lime inn heile rad 10 i fana 'Nøkkeltal søknad' i vårt oppsummeringsark for å minimere manuell tasting. Dei andre fanene i oppsummeringsarket hentar tal frå 'Nøkkeltal søknad'-fana som då vert grunnlaget for alle vidare analyser. </a:t>
          </a:r>
          <a:endParaRPr lang="nb-NO">
            <a:effectLst/>
          </a:endParaRPr>
        </a:p>
        <a:p>
          <a:pPr eaLnBrk="1" fontAlgn="auto" latinLnBrk="0" hangingPunct="1"/>
          <a:r>
            <a:rPr lang="nb-NO" sz="1100">
              <a:solidFill>
                <a:schemeClr val="dk1"/>
              </a:solidFill>
              <a:effectLst/>
              <a:latin typeface="+mn-lt"/>
              <a:ea typeface="+mn-ea"/>
              <a:cs typeface="+mn-cs"/>
            </a:rPr>
            <a:t>Vi får bli einige om kva data vi treng</a:t>
          </a:r>
          <a:r>
            <a:rPr lang="nb-NO" sz="1100" baseline="0">
              <a:solidFill>
                <a:schemeClr val="dk1"/>
              </a:solidFill>
              <a:effectLst/>
              <a:latin typeface="+mn-lt"/>
              <a:ea typeface="+mn-ea"/>
              <a:cs typeface="+mn-cs"/>
            </a:rPr>
            <a:t> og i kva rekkjefølgje dataen skal sorterast. Sjå forslag under, legg gjerne til ytterlegare punkter. Fana vert skjult når vi sender til søkjar, kun til intern bruk.</a:t>
          </a:r>
          <a:endParaRPr lang="nb-NO">
            <a:effectLst/>
          </a:endParaRPr>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484979</xdr:colOff>
      <xdr:row>7</xdr:row>
      <xdr:rowOff>291649</xdr:rowOff>
    </xdr:from>
    <xdr:to>
      <xdr:col>6</xdr:col>
      <xdr:colOff>738186</xdr:colOff>
      <xdr:row>9</xdr:row>
      <xdr:rowOff>64034</xdr:rowOff>
    </xdr:to>
    <xdr:pic>
      <xdr:nvPicPr>
        <xdr:cNvPr id="2" name="Bilde 1">
          <a:extLst>
            <a:ext uri="{FF2B5EF4-FFF2-40B4-BE49-F238E27FC236}">
              <a16:creationId xmlns:a16="http://schemas.microsoft.com/office/drawing/2014/main" id="{A2AC4924-F4E3-48DE-BA21-175D7279112D}"/>
            </a:ext>
          </a:extLst>
        </xdr:cNvPr>
        <xdr:cNvPicPr>
          <a:picLocks noChangeAspect="1"/>
        </xdr:cNvPicPr>
      </xdr:nvPicPr>
      <xdr:blipFill>
        <a:blip xmlns:r="http://schemas.openxmlformats.org/officeDocument/2006/relationships" r:embed="rId1"/>
        <a:stretch>
          <a:fillRect/>
        </a:stretch>
      </xdr:blipFill>
      <xdr:spPr>
        <a:xfrm>
          <a:off x="7712073" y="4220712"/>
          <a:ext cx="5372894" cy="3165666"/>
        </a:xfrm>
        <a:prstGeom prst="rect">
          <a:avLst/>
        </a:prstGeom>
      </xdr:spPr>
    </xdr:pic>
    <xdr:clientData/>
  </xdr:twoCellAnchor>
  <xdr:twoCellAnchor editAs="oneCell">
    <xdr:from>
      <xdr:col>7</xdr:col>
      <xdr:colOff>63500</xdr:colOff>
      <xdr:row>1</xdr:row>
      <xdr:rowOff>44450</xdr:rowOff>
    </xdr:from>
    <xdr:to>
      <xdr:col>12</xdr:col>
      <xdr:colOff>352698</xdr:colOff>
      <xdr:row>7</xdr:row>
      <xdr:rowOff>742384</xdr:rowOff>
    </xdr:to>
    <xdr:pic>
      <xdr:nvPicPr>
        <xdr:cNvPr id="3" name="Bilde 2">
          <a:extLst>
            <a:ext uri="{FF2B5EF4-FFF2-40B4-BE49-F238E27FC236}">
              <a16:creationId xmlns:a16="http://schemas.microsoft.com/office/drawing/2014/main" id="{95F72E1F-B539-46DC-87E6-8F6ED6553B0B}"/>
            </a:ext>
          </a:extLst>
        </xdr:cNvPr>
        <xdr:cNvPicPr>
          <a:picLocks noChangeAspect="1"/>
        </xdr:cNvPicPr>
      </xdr:nvPicPr>
      <xdr:blipFill>
        <a:blip xmlns:r="http://schemas.openxmlformats.org/officeDocument/2006/relationships" r:embed="rId2"/>
        <a:stretch>
          <a:fillRect/>
        </a:stretch>
      </xdr:blipFill>
      <xdr:spPr>
        <a:xfrm>
          <a:off x="13360400" y="244475"/>
          <a:ext cx="5315223" cy="44293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iril Salhus Røed" id="{7C07CE40-B5DF-432B-A330-C65E0EEBB974}" userId="S::tiril.roed@ramboll.com::e43801a3-5013-4b16-8894-f36fc7fd3fb8"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 dT="2021-01-15T13:37:13.20" personId="{7C07CE40-B5DF-432B-A330-C65E0EEBB974}" id="{C68D8CEE-FAAC-4D46-B5EC-9C1C2CBD8DC7}">
    <text>Implementeringskostnader; ressurser som jobber med implementeringsplan/strategi. Veiledningsmateriell.</text>
  </threadedComment>
  <threadedComment ref="C51" dT="2021-01-15T13:33:19.54" personId="{7C07CE40-B5DF-432B-A330-C65E0EEBB974}" id="{C0582BCC-E135-4154-83A5-AB1514FB3BA1}">
    <text>Knyttet til prosjektleder 50%, to stillinger i 3 år</text>
  </threadedComment>
  <threadedComment ref="D51" dT="2021-01-15T13:33:35.60" personId="{7C07CE40-B5DF-432B-A330-C65E0EEBB974}" id="{EDD2B225-8D39-45B6-8454-C8BD7D12745D}">
    <text>Knyttet til prosjektleder 50%, to stillinger i 3 år</text>
  </threadedComment>
  <threadedComment ref="E51" dT="2021-01-15T13:33:44.77" personId="{7C07CE40-B5DF-432B-A330-C65E0EEBB974}" id="{5FB0403B-3A16-43BB-A866-FD0000FEC6E0}">
    <text>Knyttet til prosjektleder 50%, to stillinger i 3 år</text>
  </threadedComment>
  <threadedComment ref="C74" dT="2021-01-15T13:33:53.39" personId="{7C07CE40-B5DF-432B-A330-C65E0EEBB974}" id="{F3208438-64E5-474E-A5E7-9DD8E08AA56E}">
    <text>Knyttet til prosjektleder 50%, to stillinger i 3 år</text>
  </threadedComment>
  <threadedComment ref="D74" dT="2021-01-15T13:33:59.12" personId="{7C07CE40-B5DF-432B-A330-C65E0EEBB974}" id="{3BBB221D-4572-4C52-8761-4A137951BBA4}">
    <text>Knyttet til prosjektleder 50%, to stillinger i 3 år</text>
  </threadedComment>
  <threadedComment ref="E74" dT="2021-01-15T13:34:04.67" personId="{7C07CE40-B5DF-432B-A330-C65E0EEBB974}" id="{37B985E7-3EA7-491C-9202-CB617630F47E}">
    <text>Knyttet til prosjektleder 50%, to stillinger i 3 år</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ssb.no/arbeid-og-lonn/statistikker/hesospe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egjeringen.no/no/dokumenter/digitaliseringsrundskrivet/id2623277/" TargetMode="External"/><Relationship Id="rId7" Type="http://schemas.openxmlformats.org/officeDocument/2006/relationships/drawing" Target="../drawings/drawing2.xml"/><Relationship Id="rId2" Type="http://schemas.openxmlformats.org/officeDocument/2006/relationships/hyperlink" Target="https://www.regjeringen.no/no/tema/statlig-forvaltning/ikt-politikk/digitaliseringsstrategi-for-offentlig-sektor/id2612415/" TargetMode="External"/><Relationship Id="rId1" Type="http://schemas.openxmlformats.org/officeDocument/2006/relationships/hyperlink" Target="https://www.regjeringen.no/no/tema/statlig-forvaltning/ikt-politikk/digitaliseringsstrategi-for-offentlig-sektor/id2612415/" TargetMode="External"/><Relationship Id="rId6" Type="http://schemas.openxmlformats.org/officeDocument/2006/relationships/printerSettings" Target="../printerSettings/printerSettings1.bin"/><Relationship Id="rId5" Type="http://schemas.openxmlformats.org/officeDocument/2006/relationships/hyperlink" Target="mailto:Kirsten.Petersen@helsedir.no" TargetMode="External"/><Relationship Id="rId4" Type="http://schemas.openxmlformats.org/officeDocument/2006/relationships/hyperlink" Target="https://www.regjeringen.no/no/dokumenter/digitaliseringsrundskrivet/id262327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difi.no/fagomrader-og-tjenester/digitalisering-og-samordning/finansiering-av-ikt-prosjekter/medfinansiering-av-digitaliseringsprosjekt/slik-soker-du"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B0C1-2F8D-49E2-9400-0D34ADE69CD9}">
  <dimension ref="A2:F20"/>
  <sheetViews>
    <sheetView showGridLines="0" topLeftCell="A31" zoomScale="90" zoomScaleNormal="90" workbookViewId="0">
      <selection activeCell="M2" sqref="M2"/>
    </sheetView>
  </sheetViews>
  <sheetFormatPr baseColWidth="10" defaultColWidth="11.42578125" defaultRowHeight="15" x14ac:dyDescent="0.25"/>
  <cols>
    <col min="1" max="1" width="33.140625" customWidth="1"/>
    <col min="2" max="2" width="28.140625" customWidth="1"/>
    <col min="3" max="3" width="26.85546875" customWidth="1"/>
  </cols>
  <sheetData>
    <row r="2" spans="1:4" ht="18.75" x14ac:dyDescent="0.3">
      <c r="A2" s="156" t="s">
        <v>0</v>
      </c>
      <c r="B2" s="156"/>
      <c r="C2" s="156"/>
      <c r="D2" s="156"/>
    </row>
    <row r="20" spans="6:6" x14ac:dyDescent="0.25">
      <c r="F20" s="18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BA54-BC2E-4A78-9DB7-349D8D83B182}">
  <sheetPr>
    <tabColor rgb="FF00B050"/>
  </sheetPr>
  <dimension ref="A8:AF10"/>
  <sheetViews>
    <sheetView zoomScale="85" zoomScaleNormal="85" workbookViewId="0">
      <selection activeCell="K27" sqref="K27"/>
    </sheetView>
  </sheetViews>
  <sheetFormatPr baseColWidth="10" defaultColWidth="11.42578125" defaultRowHeight="15" x14ac:dyDescent="0.25"/>
  <cols>
    <col min="1" max="1" width="18.42578125" customWidth="1"/>
    <col min="2" max="2" width="11.140625" customWidth="1"/>
    <col min="3" max="3" width="12.85546875" bestFit="1" customWidth="1"/>
    <col min="4" max="4" width="13.42578125" bestFit="1" customWidth="1"/>
    <col min="5" max="10" width="3.42578125" customWidth="1"/>
    <col min="12" max="12" width="12.140625" customWidth="1"/>
  </cols>
  <sheetData>
    <row r="8" spans="1:32" x14ac:dyDescent="0.25">
      <c r="W8" s="190" t="s">
        <v>299</v>
      </c>
      <c r="X8" s="190"/>
      <c r="Y8" s="190"/>
      <c r="Z8" s="190"/>
      <c r="AA8" s="190"/>
      <c r="AB8" s="190"/>
      <c r="AC8" s="190"/>
      <c r="AD8" s="190"/>
      <c r="AE8" s="190"/>
      <c r="AF8" s="190"/>
    </row>
    <row r="9" spans="1:32" s="187" customFormat="1" ht="180" x14ac:dyDescent="0.25">
      <c r="A9" s="187" t="s">
        <v>300</v>
      </c>
      <c r="B9" s="187" t="s">
        <v>301</v>
      </c>
      <c r="C9" s="187" t="s">
        <v>302</v>
      </c>
      <c r="D9" s="187" t="s">
        <v>303</v>
      </c>
      <c r="E9" s="187" t="s">
        <v>304</v>
      </c>
      <c r="F9" s="187" t="s">
        <v>305</v>
      </c>
      <c r="G9" s="187" t="s">
        <v>306</v>
      </c>
      <c r="H9" s="187" t="s">
        <v>307</v>
      </c>
      <c r="I9" s="187" t="s">
        <v>308</v>
      </c>
      <c r="J9" s="187" t="s">
        <v>309</v>
      </c>
      <c r="K9" s="187" t="s">
        <v>310</v>
      </c>
      <c r="L9" s="187" t="s">
        <v>311</v>
      </c>
      <c r="M9" s="187" t="s">
        <v>312</v>
      </c>
      <c r="N9" s="187" t="s">
        <v>313</v>
      </c>
      <c r="O9" s="187" t="s">
        <v>314</v>
      </c>
      <c r="P9" s="187" t="s">
        <v>315</v>
      </c>
      <c r="Q9" s="187" t="s">
        <v>316</v>
      </c>
      <c r="R9" s="187" t="s">
        <v>317</v>
      </c>
      <c r="S9" s="187" t="s">
        <v>318</v>
      </c>
      <c r="T9" s="187" t="s">
        <v>319</v>
      </c>
      <c r="U9" s="187" t="s">
        <v>320</v>
      </c>
      <c r="V9" s="187" t="s">
        <v>321</v>
      </c>
      <c r="W9" s="191" t="s">
        <v>327</v>
      </c>
      <c r="X9" s="191" t="s">
        <v>328</v>
      </c>
      <c r="Y9" s="191" t="s">
        <v>329</v>
      </c>
      <c r="Z9" s="192" t="s">
        <v>272</v>
      </c>
      <c r="AA9" s="191" t="s">
        <v>210</v>
      </c>
      <c r="AB9" s="191" t="s">
        <v>274</v>
      </c>
      <c r="AC9" s="191" t="s">
        <v>322</v>
      </c>
      <c r="AD9" s="191" t="s">
        <v>323</v>
      </c>
      <c r="AE9" s="191" t="s">
        <v>324</v>
      </c>
      <c r="AF9" s="191" t="s">
        <v>325</v>
      </c>
    </row>
    <row r="10" spans="1:32" x14ac:dyDescent="0.25">
      <c r="A10" s="204" t="s">
        <v>326</v>
      </c>
      <c r="B10" t="str">
        <f>Søknad!B5</f>
        <v>Digital behandlings- og egenbehandlingsplan</v>
      </c>
      <c r="C10" t="str">
        <f>+Søknad!B6</f>
        <v>Helsedirektoratet</v>
      </c>
      <c r="D10" t="str">
        <f>+Søknad!B7</f>
        <v>Helse- og omsorgsdepartementet</v>
      </c>
      <c r="K10" s="188">
        <f>+Søknad!D26</f>
        <v>41735000</v>
      </c>
      <c r="L10" s="188">
        <f>+Søknad!F36</f>
        <v>49100000</v>
      </c>
      <c r="M10" s="188">
        <f>+Søknad!F33</f>
        <v>41735000</v>
      </c>
      <c r="N10" s="188">
        <f>+Søknad!F34</f>
        <v>3000000</v>
      </c>
      <c r="O10" s="188">
        <f>+Søknad!F35</f>
        <v>4365000</v>
      </c>
      <c r="P10" s="193">
        <f>+M10/L10</f>
        <v>0.85</v>
      </c>
      <c r="Q10" s="188">
        <f>+Søknad!D170</f>
        <v>16848947.563321911</v>
      </c>
      <c r="R10" s="188">
        <f>+Søknad!D171</f>
        <v>0.35500656263030378</v>
      </c>
      <c r="S10" s="188" t="str">
        <f>+Søknad!D178</f>
        <v xml:space="preserve">Høy  </v>
      </c>
      <c r="T10">
        <f>+'Generelle forutsetninger'!B7</f>
        <v>2021</v>
      </c>
      <c r="U10">
        <f>+'Generelle forutsetninger'!B12</f>
        <v>2021</v>
      </c>
      <c r="W10" s="189">
        <f>+Rapportering_KMD!B2</f>
        <v>0</v>
      </c>
      <c r="X10" s="189">
        <f>+Rapportering_KMD!B3</f>
        <v>38860355.029585794</v>
      </c>
      <c r="Y10" s="189">
        <f>+Rapportering_KMD!B6</f>
        <v>33703048.801142275</v>
      </c>
      <c r="Z10" s="189">
        <f>+Rapportering_KMD!B7</f>
        <v>19552823.744631331</v>
      </c>
      <c r="AA10" s="189">
        <f>+Rapportering_KMD!B10</f>
        <v>78640447.202665314</v>
      </c>
      <c r="AB10" s="189">
        <f>+Rapportering_KMD!B11</f>
        <v>39889527.593488887</v>
      </c>
      <c r="AC10" s="189">
        <f>+Til_Søknadsskjema!C30</f>
        <v>0</v>
      </c>
      <c r="AD10" s="189">
        <f>+Til_Søknadsskjema!DC62</f>
        <v>0</v>
      </c>
      <c r="AE10">
        <f>+Til_Søknadsskjema!C36</f>
        <v>0</v>
      </c>
      <c r="AF10">
        <f>+Til_Søknadsskjema!C66</f>
        <v>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CF7A-6F13-4F6F-82D9-7D66BB37FA55}">
  <dimension ref="A1:Q43"/>
  <sheetViews>
    <sheetView zoomScale="80" zoomScaleNormal="80" workbookViewId="0">
      <selection activeCell="A4" sqref="A4"/>
    </sheetView>
  </sheetViews>
  <sheetFormatPr baseColWidth="10" defaultColWidth="9.140625" defaultRowHeight="15" x14ac:dyDescent="0.25"/>
  <cols>
    <col min="1" max="1" width="103.42578125" style="127" customWidth="1"/>
    <col min="2" max="2" width="17.140625" style="127" customWidth="1"/>
    <col min="3" max="3" width="15" style="127" customWidth="1"/>
    <col min="4" max="5" width="13.140625" style="127" customWidth="1"/>
    <col min="6" max="6" width="14.42578125" style="127" customWidth="1"/>
    <col min="7" max="7" width="13.85546875" style="127" customWidth="1"/>
    <col min="8" max="8" width="14.42578125" style="127" customWidth="1"/>
    <col min="9" max="9" width="13.42578125" style="127" customWidth="1"/>
    <col min="10" max="10" width="13.140625" style="127" customWidth="1"/>
    <col min="11" max="11" width="15.140625" style="127" customWidth="1"/>
    <col min="12" max="12" width="15.42578125" style="127" customWidth="1"/>
    <col min="13" max="13" width="10.42578125" style="127" customWidth="1"/>
    <col min="14" max="14" width="14.42578125" style="127" customWidth="1"/>
    <col min="15" max="15" width="23.42578125" style="127" customWidth="1"/>
    <col min="16" max="16" width="24.140625" style="127" customWidth="1"/>
    <col min="17" max="16384" width="9.140625" style="127"/>
  </cols>
  <sheetData>
    <row r="1" spans="1:17" ht="15.75" x14ac:dyDescent="0.25">
      <c r="A1" s="275" t="s">
        <v>427</v>
      </c>
    </row>
    <row r="3" spans="1:17" ht="184.5" customHeight="1" x14ac:dyDescent="0.25">
      <c r="A3" s="409" t="s">
        <v>477</v>
      </c>
      <c r="B3" s="409"/>
      <c r="C3" s="409"/>
      <c r="D3" s="409"/>
      <c r="E3" s="409"/>
    </row>
    <row r="4" spans="1:17" ht="50.45" customHeight="1" x14ac:dyDescent="0.25">
      <c r="A4" s="298"/>
    </row>
    <row r="5" spans="1:17" ht="15.75" x14ac:dyDescent="0.25">
      <c r="A5" s="275" t="s">
        <v>330</v>
      </c>
    </row>
    <row r="7" spans="1:17" x14ac:dyDescent="0.25">
      <c r="A7" s="273" t="s">
        <v>428</v>
      </c>
    </row>
    <row r="8" spans="1:17" ht="252.95" customHeight="1" x14ac:dyDescent="0.25">
      <c r="A8" s="274" t="s">
        <v>461</v>
      </c>
    </row>
    <row r="9" spans="1:17" x14ac:dyDescent="0.25">
      <c r="A9" s="277" t="s">
        <v>429</v>
      </c>
      <c r="B9" s="222"/>
      <c r="C9" s="222"/>
    </row>
    <row r="10" spans="1:17" ht="137.44999999999999" customHeight="1" x14ac:dyDescent="0.25">
      <c r="A10" s="276" t="s">
        <v>464</v>
      </c>
      <c r="B10" s="299"/>
      <c r="C10" s="222"/>
    </row>
    <row r="12" spans="1:17" x14ac:dyDescent="0.25">
      <c r="A12" s="223" t="s">
        <v>407</v>
      </c>
      <c r="B12" s="224"/>
      <c r="C12" s="224"/>
      <c r="D12" s="224"/>
      <c r="E12" s="410"/>
      <c r="F12" s="410"/>
      <c r="G12" s="410"/>
      <c r="H12" s="410"/>
      <c r="I12" s="410"/>
      <c r="J12" s="411"/>
      <c r="L12" s="405" t="s">
        <v>336</v>
      </c>
      <c r="M12" s="407"/>
      <c r="N12" s="407"/>
      <c r="O12" s="407"/>
      <c r="P12" s="407"/>
      <c r="Q12" s="406"/>
    </row>
    <row r="13" spans="1:17" x14ac:dyDescent="0.25">
      <c r="A13" s="415" t="s">
        <v>331</v>
      </c>
      <c r="B13" s="415"/>
      <c r="C13" s="415"/>
      <c r="D13" s="225" t="s">
        <v>332</v>
      </c>
      <c r="E13" s="415" t="s">
        <v>333</v>
      </c>
      <c r="F13" s="415"/>
      <c r="G13" s="415"/>
      <c r="H13" s="415"/>
      <c r="I13" s="415"/>
      <c r="J13" s="415"/>
      <c r="L13" s="408" t="s">
        <v>462</v>
      </c>
      <c r="M13" s="408"/>
      <c r="N13" s="408"/>
      <c r="O13" s="263" t="s">
        <v>400</v>
      </c>
      <c r="P13" s="227"/>
      <c r="Q13" s="232">
        <v>0.15</v>
      </c>
    </row>
    <row r="14" spans="1:17" x14ac:dyDescent="0.25">
      <c r="A14" s="402" t="s">
        <v>405</v>
      </c>
      <c r="B14" s="403"/>
      <c r="C14" s="404"/>
      <c r="D14" s="228">
        <v>189510</v>
      </c>
      <c r="E14" s="413" t="s">
        <v>339</v>
      </c>
      <c r="F14" s="414"/>
      <c r="G14" s="414"/>
      <c r="H14" s="414"/>
      <c r="I14" s="414"/>
      <c r="J14" s="414"/>
      <c r="L14" s="408" t="s">
        <v>408</v>
      </c>
      <c r="M14" s="408"/>
      <c r="N14" s="408"/>
      <c r="O14" s="226" t="s">
        <v>439</v>
      </c>
      <c r="P14" s="227"/>
      <c r="Q14" s="232">
        <v>0.35</v>
      </c>
    </row>
    <row r="15" spans="1:17" x14ac:dyDescent="0.25">
      <c r="A15" s="402" t="s">
        <v>338</v>
      </c>
      <c r="B15" s="403"/>
      <c r="C15" s="404"/>
      <c r="D15" s="221">
        <v>1076915</v>
      </c>
      <c r="E15" s="414" t="s">
        <v>334</v>
      </c>
      <c r="F15" s="414"/>
      <c r="G15" s="414"/>
      <c r="H15" s="414"/>
      <c r="I15" s="414"/>
      <c r="J15" s="414"/>
      <c r="L15" s="265" t="s">
        <v>409</v>
      </c>
      <c r="M15" s="266"/>
      <c r="N15" s="267"/>
      <c r="O15" s="226" t="s">
        <v>410</v>
      </c>
      <c r="P15" s="227"/>
      <c r="Q15" s="232">
        <v>0.15</v>
      </c>
    </row>
    <row r="16" spans="1:17" x14ac:dyDescent="0.25">
      <c r="A16" s="412"/>
      <c r="B16" s="412"/>
      <c r="C16" s="412"/>
      <c r="D16" s="229"/>
      <c r="E16" s="416"/>
      <c r="F16" s="416"/>
      <c r="G16" s="416"/>
      <c r="H16" s="416"/>
      <c r="I16" s="416"/>
      <c r="J16" s="416"/>
      <c r="L16" s="402" t="s">
        <v>337</v>
      </c>
      <c r="M16" s="403"/>
      <c r="N16" s="404"/>
      <c r="O16" s="226" t="s">
        <v>345</v>
      </c>
      <c r="P16" s="227"/>
      <c r="Q16" s="232">
        <v>0.11</v>
      </c>
    </row>
    <row r="17" spans="1:17" x14ac:dyDescent="0.25">
      <c r="A17" s="234"/>
      <c r="B17" s="234"/>
      <c r="C17" s="234"/>
      <c r="D17" s="235"/>
      <c r="E17" s="230"/>
      <c r="F17" s="230"/>
      <c r="G17" s="230"/>
      <c r="H17" s="230"/>
      <c r="I17" s="230"/>
      <c r="J17" s="230"/>
      <c r="L17" s="408" t="s">
        <v>401</v>
      </c>
      <c r="M17" s="408"/>
      <c r="N17" s="408"/>
      <c r="O17" s="402" t="s">
        <v>438</v>
      </c>
      <c r="P17" s="404"/>
      <c r="Q17" s="237">
        <v>25</v>
      </c>
    </row>
    <row r="18" spans="1:17" x14ac:dyDescent="0.25">
      <c r="A18" s="261"/>
      <c r="B18" s="261"/>
      <c r="C18" s="261"/>
      <c r="D18" s="235"/>
      <c r="E18" s="262"/>
      <c r="F18" s="262"/>
      <c r="G18" s="262"/>
      <c r="H18" s="262"/>
      <c r="I18" s="262"/>
      <c r="J18" s="262"/>
      <c r="L18" s="402" t="s">
        <v>406</v>
      </c>
      <c r="M18" s="403"/>
      <c r="N18" s="404"/>
      <c r="O18" s="263"/>
      <c r="P18" s="264"/>
      <c r="Q18" s="237">
        <v>12</v>
      </c>
    </row>
    <row r="19" spans="1:17" x14ac:dyDescent="0.25">
      <c r="A19" s="239" t="s">
        <v>330</v>
      </c>
      <c r="B19" s="234"/>
      <c r="C19" s="234"/>
      <c r="D19" s="235"/>
      <c r="E19" s="230"/>
      <c r="F19" s="230"/>
      <c r="G19" s="230"/>
      <c r="H19" s="230"/>
      <c r="I19" s="230"/>
      <c r="J19" s="230"/>
      <c r="L19" s="402" t="s">
        <v>340</v>
      </c>
      <c r="M19" s="403"/>
      <c r="N19" s="404"/>
      <c r="O19" s="402"/>
      <c r="P19" s="404"/>
      <c r="Q19" s="237">
        <v>1695</v>
      </c>
    </row>
    <row r="20" spans="1:17" x14ac:dyDescent="0.25">
      <c r="A20" s="234"/>
      <c r="B20" s="234"/>
      <c r="C20" s="234"/>
      <c r="D20" s="235"/>
      <c r="E20" s="230"/>
      <c r="F20" s="230"/>
      <c r="G20" s="230"/>
      <c r="H20" s="230"/>
      <c r="I20" s="230"/>
      <c r="J20" s="230"/>
      <c r="L20" s="234"/>
      <c r="M20" s="234"/>
      <c r="N20" s="234"/>
      <c r="O20" s="234"/>
      <c r="P20" s="234"/>
      <c r="Q20" s="238"/>
    </row>
    <row r="21" spans="1:17" x14ac:dyDescent="0.25">
      <c r="A21" s="234"/>
      <c r="B21" s="234"/>
      <c r="C21" s="240">
        <v>2022</v>
      </c>
      <c r="D21" s="240">
        <v>2023</v>
      </c>
      <c r="E21" s="240">
        <v>2024</v>
      </c>
      <c r="F21" s="240">
        <v>2025</v>
      </c>
      <c r="G21" s="240">
        <v>2026</v>
      </c>
      <c r="H21" s="240">
        <v>2027</v>
      </c>
      <c r="I21" s="240">
        <v>2028</v>
      </c>
      <c r="J21" s="240">
        <v>2029</v>
      </c>
      <c r="K21" s="240">
        <v>2030</v>
      </c>
      <c r="L21" s="240"/>
      <c r="M21" s="234"/>
      <c r="N21" s="234"/>
      <c r="O21" s="234"/>
      <c r="P21" s="234"/>
      <c r="Q21" s="238"/>
    </row>
    <row r="22" spans="1:17" x14ac:dyDescent="0.25">
      <c r="A22" s="236" t="s">
        <v>404</v>
      </c>
      <c r="B22" s="236"/>
      <c r="C22" s="228">
        <f>K22*$Q$16</f>
        <v>1094.4202499999999</v>
      </c>
      <c r="D22" s="228">
        <f>C22+$K$22*$Q$16</f>
        <v>2188.8404999999998</v>
      </c>
      <c r="E22" s="228">
        <f>D22+$K$22*$Q$16</f>
        <v>3283.2607499999995</v>
      </c>
      <c r="F22" s="228">
        <f>E22+$K$22*$Q$16</f>
        <v>4377.6809999999996</v>
      </c>
      <c r="G22" s="228">
        <f>F22+$K$22*$Q$16</f>
        <v>5472.1012499999997</v>
      </c>
      <c r="H22" s="228">
        <f t="shared" ref="H22:I22" si="0">G22+$K$22*$Q$16</f>
        <v>6566.5214999999998</v>
      </c>
      <c r="I22" s="228">
        <f t="shared" si="0"/>
        <v>7660.94175</v>
      </c>
      <c r="J22" s="228">
        <f>I22+$K$22*$Q$16</f>
        <v>8755.3619999999992</v>
      </c>
      <c r="K22" s="228">
        <f>(D14*Q14)*Q15</f>
        <v>9949.2749999999996</v>
      </c>
      <c r="L22" s="228"/>
      <c r="M22" s="234"/>
      <c r="N22" s="234"/>
      <c r="O22" s="234"/>
      <c r="P22" s="234"/>
      <c r="Q22" s="238"/>
    </row>
    <row r="23" spans="1:17" x14ac:dyDescent="0.25">
      <c r="A23" s="402" t="s">
        <v>403</v>
      </c>
      <c r="B23" s="404"/>
      <c r="C23" s="228">
        <f>$Q$17</f>
        <v>25</v>
      </c>
      <c r="D23" s="228">
        <f t="shared" ref="D23:K23" si="1">$Q$17</f>
        <v>25</v>
      </c>
      <c r="E23" s="228">
        <f t="shared" si="1"/>
        <v>25</v>
      </c>
      <c r="F23" s="228">
        <f t="shared" si="1"/>
        <v>25</v>
      </c>
      <c r="G23" s="228">
        <f t="shared" si="1"/>
        <v>25</v>
      </c>
      <c r="H23" s="228">
        <f t="shared" si="1"/>
        <v>25</v>
      </c>
      <c r="I23" s="228">
        <f t="shared" si="1"/>
        <v>25</v>
      </c>
      <c r="J23" s="228">
        <f t="shared" si="1"/>
        <v>25</v>
      </c>
      <c r="K23" s="228">
        <f t="shared" si="1"/>
        <v>25</v>
      </c>
      <c r="L23" s="228"/>
      <c r="M23" s="234"/>
      <c r="N23" s="234"/>
      <c r="O23" s="234"/>
      <c r="P23" s="234"/>
      <c r="Q23" s="238"/>
    </row>
    <row r="24" spans="1:17" x14ac:dyDescent="0.25">
      <c r="A24" s="402" t="s">
        <v>402</v>
      </c>
      <c r="B24" s="404"/>
      <c r="C24" s="228">
        <f>$Q$18</f>
        <v>12</v>
      </c>
      <c r="D24" s="228">
        <f t="shared" ref="D24:K24" si="2">$Q$18</f>
        <v>12</v>
      </c>
      <c r="E24" s="228">
        <f t="shared" si="2"/>
        <v>12</v>
      </c>
      <c r="F24" s="228">
        <f t="shared" si="2"/>
        <v>12</v>
      </c>
      <c r="G24" s="228">
        <f t="shared" si="2"/>
        <v>12</v>
      </c>
      <c r="H24" s="228">
        <f t="shared" si="2"/>
        <v>12</v>
      </c>
      <c r="I24" s="228">
        <f t="shared" si="2"/>
        <v>12</v>
      </c>
      <c r="J24" s="228">
        <f t="shared" si="2"/>
        <v>12</v>
      </c>
      <c r="K24" s="228">
        <f t="shared" si="2"/>
        <v>12</v>
      </c>
      <c r="L24" s="228"/>
      <c r="M24" s="234"/>
      <c r="N24" s="234"/>
      <c r="O24" s="234"/>
      <c r="P24" s="234"/>
      <c r="Q24" s="238"/>
    </row>
    <row r="25" spans="1:17" x14ac:dyDescent="0.25">
      <c r="A25" s="405" t="s">
        <v>443</v>
      </c>
      <c r="B25" s="406"/>
      <c r="C25" s="241">
        <f t="shared" ref="C25:K25" si="3">((C23*C24/60))*C22</f>
        <v>5472.1012499999997</v>
      </c>
      <c r="D25" s="241">
        <f t="shared" si="3"/>
        <v>10944.202499999999</v>
      </c>
      <c r="E25" s="241">
        <f t="shared" si="3"/>
        <v>16416.303749999999</v>
      </c>
      <c r="F25" s="241">
        <f t="shared" si="3"/>
        <v>21888.404999999999</v>
      </c>
      <c r="G25" s="241">
        <f t="shared" si="3"/>
        <v>27360.506249999999</v>
      </c>
      <c r="H25" s="241">
        <f t="shared" si="3"/>
        <v>32832.607499999998</v>
      </c>
      <c r="I25" s="241">
        <f t="shared" si="3"/>
        <v>38304.708749999998</v>
      </c>
      <c r="J25" s="241">
        <f t="shared" si="3"/>
        <v>43776.81</v>
      </c>
      <c r="K25" s="241">
        <f t="shared" si="3"/>
        <v>49746.375</v>
      </c>
      <c r="L25" s="241"/>
      <c r="M25" s="234"/>
      <c r="N25" s="247"/>
      <c r="O25" s="234"/>
      <c r="P25" s="234"/>
      <c r="Q25" s="238"/>
    </row>
    <row r="26" spans="1:17" x14ac:dyDescent="0.25">
      <c r="A26" s="405" t="s">
        <v>441</v>
      </c>
      <c r="B26" s="406"/>
      <c r="C26" s="241">
        <f>C25*70%</f>
        <v>3830.4708749999995</v>
      </c>
      <c r="D26" s="241">
        <f t="shared" ref="D26:K26" si="4">D25*70%</f>
        <v>7660.941749999999</v>
      </c>
      <c r="E26" s="241">
        <f t="shared" si="4"/>
        <v>11491.412624999999</v>
      </c>
      <c r="F26" s="241">
        <f t="shared" si="4"/>
        <v>15321.883499999998</v>
      </c>
      <c r="G26" s="241">
        <f t="shared" si="4"/>
        <v>19152.354374999999</v>
      </c>
      <c r="H26" s="241">
        <f t="shared" si="4"/>
        <v>22982.825249999998</v>
      </c>
      <c r="I26" s="241">
        <f t="shared" si="4"/>
        <v>26813.296124999997</v>
      </c>
      <c r="J26" s="241">
        <f t="shared" si="4"/>
        <v>30643.766999999996</v>
      </c>
      <c r="K26" s="241">
        <f t="shared" si="4"/>
        <v>34822.462499999994</v>
      </c>
      <c r="L26" s="241"/>
      <c r="M26" s="283"/>
      <c r="N26" s="247"/>
      <c r="O26" s="283"/>
      <c r="P26" s="283"/>
      <c r="Q26" s="238"/>
    </row>
    <row r="27" spans="1:17" x14ac:dyDescent="0.25">
      <c r="A27" s="405" t="s">
        <v>440</v>
      </c>
      <c r="B27" s="406"/>
      <c r="C27" s="241">
        <f>C25*30%</f>
        <v>1641.630375</v>
      </c>
      <c r="D27" s="241">
        <f t="shared" ref="D27:K27" si="5">D25*30%</f>
        <v>3283.2607499999999</v>
      </c>
      <c r="E27" s="241">
        <f t="shared" si="5"/>
        <v>4924.8911249999992</v>
      </c>
      <c r="F27" s="241">
        <f t="shared" si="5"/>
        <v>6566.5214999999998</v>
      </c>
      <c r="G27" s="241">
        <f t="shared" si="5"/>
        <v>8208.1518749999996</v>
      </c>
      <c r="H27" s="241">
        <f t="shared" si="5"/>
        <v>9849.7822499999984</v>
      </c>
      <c r="I27" s="241">
        <f t="shared" si="5"/>
        <v>11491.412624999999</v>
      </c>
      <c r="J27" s="241">
        <f t="shared" si="5"/>
        <v>13133.043</v>
      </c>
      <c r="K27" s="241">
        <f t="shared" si="5"/>
        <v>14923.912499999999</v>
      </c>
      <c r="L27" s="241"/>
      <c r="M27" s="283"/>
      <c r="N27" s="247"/>
      <c r="O27" s="283"/>
      <c r="P27" s="283"/>
      <c r="Q27" s="238"/>
    </row>
    <row r="28" spans="1:17" x14ac:dyDescent="0.25">
      <c r="A28" s="289" t="s">
        <v>442</v>
      </c>
      <c r="B28" s="234"/>
      <c r="C28" s="286">
        <f>SUM(C26:C27)</f>
        <v>5472.1012499999997</v>
      </c>
      <c r="D28" s="286">
        <f t="shared" ref="D28:K28" si="6">SUM(D26:D27)</f>
        <v>10944.202499999999</v>
      </c>
      <c r="E28" s="286">
        <f t="shared" si="6"/>
        <v>16416.303749999999</v>
      </c>
      <c r="F28" s="286">
        <f t="shared" si="6"/>
        <v>21888.404999999999</v>
      </c>
      <c r="G28" s="286">
        <f t="shared" si="6"/>
        <v>27360.506249999999</v>
      </c>
      <c r="H28" s="286">
        <f t="shared" si="6"/>
        <v>32832.607499999998</v>
      </c>
      <c r="I28" s="286">
        <f t="shared" si="6"/>
        <v>38304.708749999998</v>
      </c>
      <c r="J28" s="286">
        <f t="shared" si="6"/>
        <v>43776.81</v>
      </c>
      <c r="K28" s="286">
        <f t="shared" si="6"/>
        <v>49746.374999999993</v>
      </c>
      <c r="L28" s="234"/>
      <c r="M28" s="234"/>
      <c r="N28" s="234"/>
      <c r="O28" s="234"/>
      <c r="P28" s="234"/>
      <c r="Q28" s="238"/>
    </row>
    <row r="29" spans="1:17" x14ac:dyDescent="0.25">
      <c r="A29" s="234"/>
      <c r="B29" s="234"/>
      <c r="C29" s="234"/>
      <c r="D29" s="235"/>
      <c r="E29" s="230"/>
      <c r="F29" s="230"/>
      <c r="G29" s="230"/>
      <c r="H29" s="230"/>
      <c r="I29" s="230"/>
      <c r="J29" s="230"/>
      <c r="L29" s="234"/>
      <c r="M29" s="234"/>
      <c r="N29" s="234"/>
      <c r="O29" s="248"/>
      <c r="P29" s="234"/>
      <c r="Q29" s="238"/>
    </row>
    <row r="30" spans="1:17" x14ac:dyDescent="0.25">
      <c r="A30" s="243" t="s">
        <v>335</v>
      </c>
    </row>
    <row r="31" spans="1:17" x14ac:dyDescent="0.25">
      <c r="A31" s="243"/>
    </row>
    <row r="32" spans="1:17" x14ac:dyDescent="0.25">
      <c r="C32" s="240">
        <v>2022</v>
      </c>
      <c r="D32" s="240">
        <v>2023</v>
      </c>
      <c r="E32" s="240">
        <v>2024</v>
      </c>
      <c r="F32" s="240">
        <v>2025</v>
      </c>
      <c r="G32" s="240">
        <v>2026</v>
      </c>
      <c r="H32" s="240">
        <v>2027</v>
      </c>
      <c r="I32" s="240">
        <v>2028</v>
      </c>
      <c r="J32" s="240">
        <v>2029</v>
      </c>
      <c r="K32" s="240">
        <v>2030</v>
      </c>
      <c r="L32" s="240"/>
    </row>
    <row r="33" spans="1:14" x14ac:dyDescent="0.25">
      <c r="A33" s="236" t="s">
        <v>341</v>
      </c>
      <c r="B33" s="220"/>
      <c r="C33" s="220">
        <f>$K$22*$Q$16</f>
        <v>1094.4202499999999</v>
      </c>
      <c r="D33" s="220">
        <f t="shared" ref="D33:K33" si="7">$K$22*$Q$16</f>
        <v>1094.4202499999999</v>
      </c>
      <c r="E33" s="220">
        <f t="shared" si="7"/>
        <v>1094.4202499999999</v>
      </c>
      <c r="F33" s="220">
        <f t="shared" si="7"/>
        <v>1094.4202499999999</v>
      </c>
      <c r="G33" s="220">
        <f t="shared" si="7"/>
        <v>1094.4202499999999</v>
      </c>
      <c r="H33" s="220">
        <f t="shared" si="7"/>
        <v>1094.4202499999999</v>
      </c>
      <c r="I33" s="220">
        <f t="shared" si="7"/>
        <v>1094.4202499999999</v>
      </c>
      <c r="J33" s="220">
        <f t="shared" si="7"/>
        <v>1094.4202499999999</v>
      </c>
      <c r="K33" s="220">
        <f t="shared" si="7"/>
        <v>1094.4202499999999</v>
      </c>
      <c r="L33" s="220"/>
    </row>
    <row r="34" spans="1:14" x14ac:dyDescent="0.25">
      <c r="A34" s="402" t="s">
        <v>342</v>
      </c>
      <c r="B34" s="404"/>
      <c r="C34" s="220">
        <v>15</v>
      </c>
      <c r="D34" s="220">
        <v>15</v>
      </c>
      <c r="E34" s="220">
        <v>15</v>
      </c>
      <c r="F34" s="220">
        <v>15</v>
      </c>
      <c r="G34" s="220">
        <v>15</v>
      </c>
      <c r="H34" s="220">
        <v>15</v>
      </c>
      <c r="I34" s="220">
        <v>15</v>
      </c>
      <c r="J34" s="220">
        <v>15</v>
      </c>
      <c r="K34" s="220">
        <v>15</v>
      </c>
      <c r="L34" s="220"/>
      <c r="N34" s="231"/>
    </row>
    <row r="35" spans="1:14" x14ac:dyDescent="0.25">
      <c r="A35" s="226" t="s">
        <v>343</v>
      </c>
      <c r="B35" s="227"/>
      <c r="C35" s="220">
        <v>3</v>
      </c>
      <c r="D35" s="220">
        <v>3</v>
      </c>
      <c r="E35" s="220">
        <v>3</v>
      </c>
      <c r="F35" s="220">
        <v>3</v>
      </c>
      <c r="G35" s="220">
        <v>3</v>
      </c>
      <c r="H35" s="220">
        <v>3</v>
      </c>
      <c r="I35" s="220">
        <v>3</v>
      </c>
      <c r="J35" s="220">
        <v>3</v>
      </c>
      <c r="K35" s="220">
        <v>3</v>
      </c>
      <c r="L35" s="220"/>
    </row>
    <row r="36" spans="1:14" x14ac:dyDescent="0.25">
      <c r="A36" s="405" t="s">
        <v>446</v>
      </c>
      <c r="B36" s="406"/>
      <c r="C36" s="242">
        <f>((C34*C35)/60)*C33</f>
        <v>820.81518749999987</v>
      </c>
      <c r="D36" s="242">
        <f t="shared" ref="D36:K36" si="8">((D34*D35)/60)*D33</f>
        <v>820.81518749999987</v>
      </c>
      <c r="E36" s="242">
        <f t="shared" si="8"/>
        <v>820.81518749999987</v>
      </c>
      <c r="F36" s="242">
        <f t="shared" si="8"/>
        <v>820.81518749999987</v>
      </c>
      <c r="G36" s="242">
        <f t="shared" si="8"/>
        <v>820.81518749999987</v>
      </c>
      <c r="H36" s="242">
        <f t="shared" si="8"/>
        <v>820.81518749999987</v>
      </c>
      <c r="I36" s="242">
        <f t="shared" si="8"/>
        <v>820.81518749999987</v>
      </c>
      <c r="J36" s="242">
        <f t="shared" si="8"/>
        <v>820.81518749999987</v>
      </c>
      <c r="K36" s="242">
        <f t="shared" si="8"/>
        <v>820.81518749999987</v>
      </c>
      <c r="L36" s="242"/>
    </row>
    <row r="37" spans="1:14" x14ac:dyDescent="0.25">
      <c r="A37" s="405" t="s">
        <v>444</v>
      </c>
      <c r="B37" s="406"/>
      <c r="C37" s="225">
        <f>C36*70%</f>
        <v>574.57063124999991</v>
      </c>
      <c r="D37" s="225">
        <f t="shared" ref="D37:K37" si="9">D36*70%</f>
        <v>574.57063124999991</v>
      </c>
      <c r="E37" s="225">
        <f t="shared" si="9"/>
        <v>574.57063124999991</v>
      </c>
      <c r="F37" s="225">
        <f t="shared" si="9"/>
        <v>574.57063124999991</v>
      </c>
      <c r="G37" s="225">
        <f t="shared" si="9"/>
        <v>574.57063124999991</v>
      </c>
      <c r="H37" s="225">
        <f t="shared" si="9"/>
        <v>574.57063124999991</v>
      </c>
      <c r="I37" s="225">
        <f t="shared" si="9"/>
        <v>574.57063124999991</v>
      </c>
      <c r="J37" s="225">
        <f t="shared" si="9"/>
        <v>574.57063124999991</v>
      </c>
      <c r="K37" s="225">
        <f t="shared" si="9"/>
        <v>574.57063124999991</v>
      </c>
      <c r="L37" s="220"/>
    </row>
    <row r="38" spans="1:14" x14ac:dyDescent="0.25">
      <c r="A38" s="405" t="s">
        <v>445</v>
      </c>
      <c r="B38" s="406"/>
      <c r="C38" s="225">
        <f>C36*30%</f>
        <v>246.24455624999996</v>
      </c>
      <c r="D38" s="225">
        <f t="shared" ref="D38:K38" si="10">D36*30%</f>
        <v>246.24455624999996</v>
      </c>
      <c r="E38" s="225">
        <f t="shared" si="10"/>
        <v>246.24455624999996</v>
      </c>
      <c r="F38" s="225">
        <f t="shared" si="10"/>
        <v>246.24455624999996</v>
      </c>
      <c r="G38" s="225">
        <f t="shared" si="10"/>
        <v>246.24455624999996</v>
      </c>
      <c r="H38" s="225">
        <f t="shared" si="10"/>
        <v>246.24455624999996</v>
      </c>
      <c r="I38" s="225">
        <f t="shared" si="10"/>
        <v>246.24455624999996</v>
      </c>
      <c r="J38" s="225">
        <f t="shared" si="10"/>
        <v>246.24455624999996</v>
      </c>
      <c r="K38" s="225">
        <f t="shared" si="10"/>
        <v>246.24455624999996</v>
      </c>
      <c r="L38" s="220"/>
    </row>
    <row r="39" spans="1:14" x14ac:dyDescent="0.25">
      <c r="A39" s="289" t="s">
        <v>442</v>
      </c>
      <c r="B39" s="239"/>
      <c r="C39" s="290">
        <f>SUM(C37:C38)</f>
        <v>820.81518749999987</v>
      </c>
      <c r="D39" s="290">
        <f t="shared" ref="D39:K39" si="11">SUM(D37:D38)</f>
        <v>820.81518749999987</v>
      </c>
      <c r="E39" s="290">
        <f t="shared" si="11"/>
        <v>820.81518749999987</v>
      </c>
      <c r="F39" s="290">
        <f t="shared" si="11"/>
        <v>820.81518749999987</v>
      </c>
      <c r="G39" s="290">
        <f t="shared" si="11"/>
        <v>820.81518749999987</v>
      </c>
      <c r="H39" s="290">
        <f t="shared" si="11"/>
        <v>820.81518749999987</v>
      </c>
      <c r="I39" s="290">
        <f t="shared" si="11"/>
        <v>820.81518749999987</v>
      </c>
      <c r="J39" s="290">
        <f t="shared" si="11"/>
        <v>820.81518749999987</v>
      </c>
      <c r="K39" s="290">
        <f t="shared" si="11"/>
        <v>820.81518749999987</v>
      </c>
      <c r="L39" s="290"/>
    </row>
    <row r="41" spans="1:14" x14ac:dyDescent="0.25">
      <c r="A41" s="274"/>
    </row>
    <row r="43" spans="1:14" x14ac:dyDescent="0.25">
      <c r="A43" s="278"/>
    </row>
  </sheetData>
  <mergeCells count="28">
    <mergeCell ref="A38:B38"/>
    <mergeCell ref="A3:E3"/>
    <mergeCell ref="A34:B34"/>
    <mergeCell ref="A36:B36"/>
    <mergeCell ref="A25:B25"/>
    <mergeCell ref="E12:J12"/>
    <mergeCell ref="A16:C16"/>
    <mergeCell ref="E14:J14"/>
    <mergeCell ref="E13:J13"/>
    <mergeCell ref="E15:J15"/>
    <mergeCell ref="E16:J16"/>
    <mergeCell ref="A13:C13"/>
    <mergeCell ref="A14:C14"/>
    <mergeCell ref="A24:B24"/>
    <mergeCell ref="L18:N18"/>
    <mergeCell ref="A26:B26"/>
    <mergeCell ref="A27:B27"/>
    <mergeCell ref="A37:B37"/>
    <mergeCell ref="L12:Q12"/>
    <mergeCell ref="O17:P17"/>
    <mergeCell ref="L19:N19"/>
    <mergeCell ref="O19:P19"/>
    <mergeCell ref="A23:B23"/>
    <mergeCell ref="A15:C15"/>
    <mergeCell ref="L14:N14"/>
    <mergeCell ref="L13:N13"/>
    <mergeCell ref="L17:N17"/>
    <mergeCell ref="L16:N16"/>
  </mergeCells>
  <hyperlinks>
    <hyperlink ref="E14" r:id="rId1" xr:uid="{95113C57-944F-4C5E-8EBD-B0EC9142AFD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1553-8EC2-438A-8943-5133CA5FE795}">
  <dimension ref="A2:U178"/>
  <sheetViews>
    <sheetView showGridLines="0" tabSelected="1" zoomScale="90" zoomScaleNormal="90" workbookViewId="0">
      <selection activeCell="H35" sqref="H35"/>
    </sheetView>
  </sheetViews>
  <sheetFormatPr baseColWidth="10" defaultColWidth="11.42578125" defaultRowHeight="15" x14ac:dyDescent="0.25"/>
  <cols>
    <col min="1" max="1" width="31.42578125" customWidth="1"/>
    <col min="2" max="2" width="32" customWidth="1"/>
    <col min="3" max="3" width="17.42578125" customWidth="1"/>
    <col min="4" max="4" width="19.42578125" customWidth="1"/>
    <col min="5" max="6" width="13.42578125" bestFit="1" customWidth="1"/>
    <col min="7" max="7" width="38.42578125" customWidth="1"/>
    <col min="8" max="8" width="37.42578125" customWidth="1"/>
    <col min="9" max="9" width="13.85546875" bestFit="1" customWidth="1"/>
  </cols>
  <sheetData>
    <row r="2" spans="1:6" ht="27.75" x14ac:dyDescent="0.25">
      <c r="A2" s="314" t="s">
        <v>1</v>
      </c>
      <c r="B2" s="315"/>
      <c r="C2" s="315"/>
      <c r="D2" s="315"/>
    </row>
    <row r="3" spans="1:6" ht="15.75" thickBot="1" x14ac:dyDescent="0.3">
      <c r="A3" s="157"/>
      <c r="B3" s="157"/>
      <c r="C3" s="157"/>
      <c r="D3" s="157"/>
    </row>
    <row r="4" spans="1:6" ht="15.75" thickBot="1" x14ac:dyDescent="0.3">
      <c r="A4" s="311" t="s">
        <v>2</v>
      </c>
      <c r="B4" s="312"/>
      <c r="C4" s="312"/>
      <c r="D4" s="312"/>
      <c r="E4" s="313"/>
    </row>
    <row r="5" spans="1:6" ht="15.75" thickBot="1" x14ac:dyDescent="0.3">
      <c r="A5" s="215" t="s">
        <v>3</v>
      </c>
      <c r="B5" s="316" t="s">
        <v>346</v>
      </c>
      <c r="C5" s="317"/>
      <c r="D5" s="317"/>
      <c r="E5" s="318"/>
    </row>
    <row r="6" spans="1:6" ht="15.75" thickBot="1" x14ac:dyDescent="0.3">
      <c r="A6" s="215" t="s">
        <v>4</v>
      </c>
      <c r="B6" s="316" t="s">
        <v>361</v>
      </c>
      <c r="C6" s="317"/>
      <c r="D6" s="317"/>
      <c r="E6" s="318"/>
    </row>
    <row r="7" spans="1:6" ht="15.75" thickBot="1" x14ac:dyDescent="0.3">
      <c r="A7" s="215" t="s">
        <v>5</v>
      </c>
      <c r="B7" s="316" t="s">
        <v>347</v>
      </c>
      <c r="C7" s="317"/>
      <c r="D7" s="317"/>
      <c r="E7" s="318"/>
    </row>
    <row r="8" spans="1:6" ht="15.75" thickBot="1" x14ac:dyDescent="0.3">
      <c r="A8" s="157"/>
      <c r="B8" s="157"/>
      <c r="C8" s="157"/>
      <c r="D8" s="157"/>
    </row>
    <row r="9" spans="1:6" ht="15.75" thickBot="1" x14ac:dyDescent="0.3">
      <c r="A9" s="311" t="s">
        <v>6</v>
      </c>
      <c r="B9" s="312"/>
      <c r="C9" s="312"/>
      <c r="D9" s="312"/>
      <c r="E9" s="313"/>
    </row>
    <row r="10" spans="1:6" ht="15.75" thickBot="1" x14ac:dyDescent="0.3">
      <c r="A10" s="215" t="s">
        <v>7</v>
      </c>
      <c r="B10" s="316" t="s">
        <v>478</v>
      </c>
      <c r="C10" s="317"/>
      <c r="D10" s="317"/>
      <c r="E10" s="318"/>
    </row>
    <row r="11" spans="1:6" ht="15.75" thickBot="1" x14ac:dyDescent="0.3">
      <c r="A11" s="215" t="s">
        <v>8</v>
      </c>
      <c r="B11" s="316" t="s">
        <v>419</v>
      </c>
      <c r="C11" s="317"/>
      <c r="D11" s="317"/>
      <c r="E11" s="318"/>
    </row>
    <row r="12" spans="1:6" ht="15.75" thickBot="1" x14ac:dyDescent="0.3">
      <c r="A12" s="215" t="s">
        <v>9</v>
      </c>
      <c r="B12" s="316" t="s">
        <v>479</v>
      </c>
      <c r="C12" s="317"/>
      <c r="D12" s="317"/>
      <c r="E12" s="318"/>
    </row>
    <row r="13" spans="1:6" ht="15.75" thickBot="1" x14ac:dyDescent="0.3">
      <c r="A13" s="215" t="s">
        <v>10</v>
      </c>
      <c r="B13" s="319" t="s">
        <v>480</v>
      </c>
      <c r="C13" s="317"/>
      <c r="D13" s="317"/>
      <c r="E13" s="318"/>
    </row>
    <row r="14" spans="1:6" ht="15.75" thickBot="1" x14ac:dyDescent="0.3">
      <c r="A14" s="157"/>
      <c r="B14" s="157"/>
      <c r="C14" s="157"/>
      <c r="D14" s="157"/>
    </row>
    <row r="15" spans="1:6" ht="15.75" thickBot="1" x14ac:dyDescent="0.3">
      <c r="A15" s="323" t="s">
        <v>11</v>
      </c>
      <c r="B15" s="324"/>
      <c r="C15" s="324"/>
      <c r="D15" s="325"/>
      <c r="E15" s="216" t="s">
        <v>12</v>
      </c>
    </row>
    <row r="16" spans="1:6" ht="15.75" thickBot="1" x14ac:dyDescent="0.3">
      <c r="A16" s="320" t="s">
        <v>481</v>
      </c>
      <c r="B16" s="321"/>
      <c r="C16" s="321"/>
      <c r="D16" s="322"/>
      <c r="E16" s="158" t="s">
        <v>434</v>
      </c>
      <c r="F16" s="301" t="s">
        <v>482</v>
      </c>
    </row>
    <row r="17" spans="1:6" ht="15.75" thickBot="1" x14ac:dyDescent="0.3">
      <c r="A17" s="328" t="s">
        <v>13</v>
      </c>
      <c r="B17" s="329"/>
      <c r="C17" s="329"/>
      <c r="D17" s="330"/>
      <c r="E17" s="158" t="s">
        <v>434</v>
      </c>
    </row>
    <row r="18" spans="1:6" ht="49.5" customHeight="1" thickBot="1" x14ac:dyDescent="0.3">
      <c r="A18" s="320" t="s">
        <v>14</v>
      </c>
      <c r="B18" s="321"/>
      <c r="C18" s="321"/>
      <c r="D18" s="322"/>
      <c r="E18" s="158" t="s">
        <v>434</v>
      </c>
    </row>
    <row r="19" spans="1:6" ht="15.75" thickBot="1" x14ac:dyDescent="0.3">
      <c r="A19" s="320" t="s">
        <v>15</v>
      </c>
      <c r="B19" s="321"/>
      <c r="C19" s="321"/>
      <c r="D19" s="322"/>
      <c r="E19" s="158" t="s">
        <v>434</v>
      </c>
    </row>
    <row r="20" spans="1:6" ht="31.5" customHeight="1" thickBot="1" x14ac:dyDescent="0.3">
      <c r="A20" s="320" t="s">
        <v>16</v>
      </c>
      <c r="B20" s="321"/>
      <c r="C20" s="321"/>
      <c r="D20" s="322"/>
      <c r="E20" s="158"/>
    </row>
    <row r="21" spans="1:6" ht="31.5" customHeight="1" thickBot="1" x14ac:dyDescent="0.3">
      <c r="A21" s="320" t="s">
        <v>17</v>
      </c>
      <c r="B21" s="321"/>
      <c r="C21" s="321"/>
      <c r="D21" s="322"/>
      <c r="E21" s="158"/>
    </row>
    <row r="24" spans="1:6" ht="27.75" x14ac:dyDescent="0.25">
      <c r="A24" s="331" t="s">
        <v>18</v>
      </c>
      <c r="B24" s="315"/>
      <c r="C24" s="315"/>
      <c r="D24" s="315"/>
    </row>
    <row r="25" spans="1:6" ht="15.75" thickBot="1" x14ac:dyDescent="0.3">
      <c r="A25" s="157"/>
    </row>
    <row r="26" spans="1:6" ht="15.75" thickBot="1" x14ac:dyDescent="0.3">
      <c r="A26" s="332" t="s">
        <v>19</v>
      </c>
      <c r="B26" s="333"/>
      <c r="C26" s="334"/>
      <c r="D26" s="335">
        <v>41735000</v>
      </c>
      <c r="E26" s="336"/>
    </row>
    <row r="29" spans="1:6" ht="27.75" x14ac:dyDescent="0.25">
      <c r="A29" s="340" t="s">
        <v>20</v>
      </c>
      <c r="B29" s="341"/>
      <c r="C29" s="341"/>
      <c r="D29" s="341"/>
    </row>
    <row r="30" spans="1:6" ht="15.75" thickBot="1" x14ac:dyDescent="0.3">
      <c r="A30" s="159"/>
    </row>
    <row r="31" spans="1:6" ht="28.5" customHeight="1" thickBot="1" x14ac:dyDescent="0.3">
      <c r="A31" s="337" t="s">
        <v>21</v>
      </c>
      <c r="B31" s="338"/>
      <c r="C31" s="338"/>
      <c r="D31" s="338"/>
      <c r="E31" s="338"/>
      <c r="F31" s="339"/>
    </row>
    <row r="32" spans="1:6" ht="15.75" thickBot="1" x14ac:dyDescent="0.3">
      <c r="A32" s="205" t="s">
        <v>22</v>
      </c>
      <c r="B32" s="206">
        <v>2021</v>
      </c>
      <c r="C32" s="206">
        <f>+B32+1</f>
        <v>2022</v>
      </c>
      <c r="D32" s="206">
        <f t="shared" ref="D32:E32" si="0">+C32+1</f>
        <v>2023</v>
      </c>
      <c r="E32" s="206">
        <f t="shared" si="0"/>
        <v>2024</v>
      </c>
      <c r="F32" s="206" t="s">
        <v>23</v>
      </c>
    </row>
    <row r="33" spans="1:9" ht="29.1" customHeight="1" thickBot="1" x14ac:dyDescent="0.3">
      <c r="A33" s="215" t="s">
        <v>24</v>
      </c>
      <c r="B33" s="160">
        <v>14000000</v>
      </c>
      <c r="C33" s="160">
        <v>20360000</v>
      </c>
      <c r="D33" s="160">
        <v>7375000</v>
      </c>
      <c r="E33" s="161"/>
      <c r="F33" s="184">
        <f>SUM(B33:E33)</f>
        <v>41735000</v>
      </c>
      <c r="G33" s="302"/>
      <c r="H33" s="306"/>
      <c r="I33" s="305"/>
    </row>
    <row r="34" spans="1:9" ht="21.75" customHeight="1" thickBot="1" x14ac:dyDescent="0.3">
      <c r="A34" s="215" t="s">
        <v>25</v>
      </c>
      <c r="B34" s="160">
        <v>1000000</v>
      </c>
      <c r="C34" s="160">
        <v>1000000</v>
      </c>
      <c r="D34" s="160">
        <v>1000000</v>
      </c>
      <c r="E34" s="160"/>
      <c r="F34" s="184">
        <f t="shared" ref="F34" si="1">SUM(B34:E34)</f>
        <v>3000000</v>
      </c>
      <c r="G34" s="307"/>
      <c r="H34" s="303"/>
    </row>
    <row r="35" spans="1:9" ht="43.5" thickBot="1" x14ac:dyDescent="0.3">
      <c r="A35" s="215" t="s">
        <v>483</v>
      </c>
      <c r="B35" s="160"/>
      <c r="C35" s="160">
        <v>1000000</v>
      </c>
      <c r="D35" s="160">
        <v>1455000</v>
      </c>
      <c r="E35" s="160">
        <v>1910000</v>
      </c>
      <c r="F35" s="184">
        <f>SUM(B35:E35)</f>
        <v>4365000</v>
      </c>
    </row>
    <row r="36" spans="1:9" ht="33.75" customHeight="1" thickBot="1" x14ac:dyDescent="0.3">
      <c r="A36" s="207" t="s">
        <v>26</v>
      </c>
      <c r="B36" s="163">
        <f>SUM(B33:B35)</f>
        <v>15000000</v>
      </c>
      <c r="C36" s="163">
        <f t="shared" ref="C36:E36" si="2">SUM(C33:C35)</f>
        <v>22360000</v>
      </c>
      <c r="D36" s="163">
        <f>SUM(D33:D35)</f>
        <v>9830000</v>
      </c>
      <c r="E36" s="163">
        <f t="shared" si="2"/>
        <v>1910000</v>
      </c>
      <c r="F36" s="184">
        <f>SUM(B36:E36)</f>
        <v>49100000</v>
      </c>
      <c r="G36" s="307"/>
      <c r="H36" s="304"/>
    </row>
    <row r="37" spans="1:9" x14ac:dyDescent="0.25">
      <c r="B37" s="270"/>
    </row>
    <row r="38" spans="1:9" x14ac:dyDescent="0.25">
      <c r="B38" s="270"/>
      <c r="G38" s="305"/>
    </row>
    <row r="39" spans="1:9" ht="27.75" x14ac:dyDescent="0.25">
      <c r="A39" s="340" t="s">
        <v>27</v>
      </c>
      <c r="B39" s="341"/>
      <c r="C39" s="341"/>
      <c r="D39" s="341"/>
    </row>
    <row r="40" spans="1:9" x14ac:dyDescent="0.25">
      <c r="A40" s="159"/>
    </row>
    <row r="41" spans="1:9" x14ac:dyDescent="0.25">
      <c r="A41" s="326" t="s">
        <v>28</v>
      </c>
      <c r="B41" s="327"/>
      <c r="C41" s="327"/>
      <c r="D41" s="327"/>
      <c r="E41" s="327"/>
      <c r="F41" s="327"/>
    </row>
    <row r="42" spans="1:9" x14ac:dyDescent="0.25">
      <c r="A42" s="326"/>
      <c r="B42" s="327"/>
      <c r="C42" s="327"/>
      <c r="D42" s="327"/>
      <c r="E42" s="327"/>
      <c r="F42" s="327"/>
    </row>
    <row r="46" spans="1:9" ht="70.5" customHeight="1" x14ac:dyDescent="0.25"/>
    <row r="47" spans="1:9" ht="60" customHeight="1" x14ac:dyDescent="0.25"/>
    <row r="48" spans="1:9" ht="69" customHeight="1" x14ac:dyDescent="0.25"/>
    <row r="49" spans="1:21" ht="62.45" customHeight="1" x14ac:dyDescent="0.25"/>
    <row r="50" spans="1:21" ht="56.45" customHeight="1" x14ac:dyDescent="0.25"/>
    <row r="51" spans="1:21" ht="71.45" customHeight="1" x14ac:dyDescent="0.25"/>
    <row r="52" spans="1:21" ht="75.95" customHeight="1" x14ac:dyDescent="0.25"/>
    <row r="53" spans="1:21" ht="34.5" customHeight="1" x14ac:dyDescent="0.25"/>
    <row r="54" spans="1:21" ht="22.5" customHeight="1" x14ac:dyDescent="0.25"/>
    <row r="55" spans="1:21" ht="27.75" x14ac:dyDescent="0.25">
      <c r="A55" s="340" t="s">
        <v>29</v>
      </c>
      <c r="B55" s="341"/>
      <c r="C55" s="341"/>
      <c r="D55" s="341"/>
    </row>
    <row r="56" spans="1:21" x14ac:dyDescent="0.25">
      <c r="A56" s="157"/>
    </row>
    <row r="57" spans="1:21" x14ac:dyDescent="0.25">
      <c r="A57" s="326" t="s">
        <v>30</v>
      </c>
      <c r="B57" s="327"/>
      <c r="C57" s="327"/>
      <c r="D57" s="327"/>
      <c r="E57" s="327"/>
      <c r="F57" s="327"/>
    </row>
    <row r="58" spans="1:21" x14ac:dyDescent="0.25">
      <c r="A58" s="326"/>
      <c r="B58" s="327"/>
      <c r="C58" s="327"/>
      <c r="D58" s="327"/>
      <c r="E58" s="327"/>
      <c r="F58" s="327"/>
    </row>
    <row r="61" spans="1:21" ht="129.94999999999999" customHeight="1" x14ac:dyDescent="0.25">
      <c r="Q61" s="367"/>
      <c r="R61" s="367"/>
      <c r="S61" s="367"/>
      <c r="T61" s="367"/>
    </row>
    <row r="62" spans="1:21" ht="63.75" customHeight="1" x14ac:dyDescent="0.25">
      <c r="K62" s="297"/>
      <c r="R62" s="368"/>
      <c r="S62" s="368"/>
      <c r="T62" s="368"/>
      <c r="U62" s="368"/>
    </row>
    <row r="63" spans="1:21" ht="62.45" customHeight="1" x14ac:dyDescent="0.25">
      <c r="R63" s="368"/>
      <c r="S63" s="368"/>
      <c r="T63" s="368"/>
      <c r="U63" s="368"/>
    </row>
    <row r="64" spans="1:21" ht="69.75" customHeight="1" x14ac:dyDescent="0.25">
      <c r="R64" s="368"/>
      <c r="S64" s="368"/>
      <c r="T64" s="368"/>
      <c r="U64" s="368"/>
    </row>
    <row r="65" spans="1:6" ht="110.45" customHeight="1" x14ac:dyDescent="0.25"/>
    <row r="66" spans="1:6" ht="99" customHeight="1" x14ac:dyDescent="0.25"/>
    <row r="67" spans="1:6" ht="121.5" customHeight="1" x14ac:dyDescent="0.25"/>
    <row r="68" spans="1:6" ht="52.5" customHeight="1" x14ac:dyDescent="0.25"/>
    <row r="69" spans="1:6" ht="61.5" customHeight="1" x14ac:dyDescent="0.25"/>
    <row r="70" spans="1:6" ht="132.6" customHeight="1" x14ac:dyDescent="0.25"/>
    <row r="71" spans="1:6" ht="408.95" customHeight="1" x14ac:dyDescent="0.25"/>
    <row r="72" spans="1:6" ht="255" customHeight="1" x14ac:dyDescent="0.25"/>
    <row r="73" spans="1:6" ht="41.1" customHeight="1" x14ac:dyDescent="0.25">
      <c r="A73" s="340" t="s">
        <v>31</v>
      </c>
      <c r="B73" s="341"/>
      <c r="C73" s="341"/>
      <c r="D73" s="341"/>
    </row>
    <row r="74" spans="1:6" ht="51.95" customHeight="1" x14ac:dyDescent="0.25">
      <c r="A74" s="326" t="s">
        <v>32</v>
      </c>
      <c r="B74" s="327"/>
      <c r="C74" s="327"/>
      <c r="D74" s="327"/>
      <c r="E74" s="327"/>
      <c r="F74" s="327"/>
    </row>
    <row r="75" spans="1:6" x14ac:dyDescent="0.25">
      <c r="A75" s="326"/>
      <c r="B75" s="327"/>
      <c r="C75" s="327"/>
      <c r="D75" s="327"/>
      <c r="E75" s="327"/>
      <c r="F75" s="327"/>
    </row>
    <row r="76" spans="1:6" x14ac:dyDescent="0.25">
      <c r="A76" s="166" t="s">
        <v>33</v>
      </c>
    </row>
    <row r="78" spans="1:6" ht="20.45" customHeight="1" x14ac:dyDescent="0.25"/>
    <row r="79" spans="1:6" ht="21.6" customHeight="1" x14ac:dyDescent="0.25"/>
    <row r="80" spans="1:6" ht="50.1" customHeight="1" x14ac:dyDescent="0.25"/>
    <row r="81" spans="1:8" ht="72.75" customHeight="1" x14ac:dyDescent="0.25"/>
    <row r="82" spans="1:8" ht="60.75" customHeight="1" x14ac:dyDescent="0.25"/>
    <row r="83" spans="1:8" ht="64.5" customHeight="1" x14ac:dyDescent="0.25"/>
    <row r="84" spans="1:8" ht="31.5" customHeight="1" x14ac:dyDescent="0.25"/>
    <row r="85" spans="1:8" ht="13.5" customHeight="1" x14ac:dyDescent="0.25"/>
    <row r="86" spans="1:8" ht="27.75" x14ac:dyDescent="0.25">
      <c r="A86" s="342" t="s">
        <v>34</v>
      </c>
      <c r="B86" s="343"/>
      <c r="C86" s="343"/>
      <c r="D86" s="343"/>
    </row>
    <row r="87" spans="1:8" x14ac:dyDescent="0.25">
      <c r="A87" s="157"/>
    </row>
    <row r="88" spans="1:8" ht="15" customHeight="1" x14ac:dyDescent="0.25">
      <c r="A88" s="326" t="s">
        <v>35</v>
      </c>
      <c r="B88" s="327"/>
      <c r="C88" s="327"/>
      <c r="D88" s="327"/>
      <c r="E88" s="327"/>
      <c r="F88" s="327"/>
    </row>
    <row r="89" spans="1:8" x14ac:dyDescent="0.25">
      <c r="A89" s="326" t="s">
        <v>36</v>
      </c>
      <c r="B89" s="327"/>
      <c r="C89" s="327"/>
      <c r="D89" s="327"/>
      <c r="E89" s="327"/>
      <c r="F89" s="327"/>
    </row>
    <row r="90" spans="1:8" x14ac:dyDescent="0.25">
      <c r="A90" s="165" t="s">
        <v>37</v>
      </c>
    </row>
    <row r="91" spans="1:8" ht="15.75" thickBot="1" x14ac:dyDescent="0.3">
      <c r="A91" s="167"/>
    </row>
    <row r="92" spans="1:8" s="281" customFormat="1" x14ac:dyDescent="0.25">
      <c r="A92" s="344" t="s">
        <v>38</v>
      </c>
      <c r="B92" s="352" t="s">
        <v>435</v>
      </c>
      <c r="C92" s="353"/>
      <c r="D92" s="353"/>
      <c r="E92" s="353"/>
      <c r="F92" s="354"/>
    </row>
    <row r="93" spans="1:8" s="281" customFormat="1" ht="116.1" customHeight="1" thickBot="1" x14ac:dyDescent="0.3">
      <c r="A93" s="345"/>
      <c r="B93" s="355"/>
      <c r="C93" s="356"/>
      <c r="D93" s="356"/>
      <c r="E93" s="356"/>
      <c r="F93" s="357"/>
      <c r="G93" s="271"/>
      <c r="H93" s="282"/>
    </row>
    <row r="94" spans="1:8" s="281" customFormat="1" ht="42.6" customHeight="1" x14ac:dyDescent="0.25">
      <c r="A94" s="344" t="s">
        <v>39</v>
      </c>
      <c r="B94" s="352" t="s">
        <v>456</v>
      </c>
      <c r="C94" s="353"/>
      <c r="D94" s="353"/>
      <c r="E94" s="353"/>
      <c r="F94" s="354"/>
    </row>
    <row r="95" spans="1:8" s="281" customFormat="1" ht="183" customHeight="1" thickBot="1" x14ac:dyDescent="0.3">
      <c r="A95" s="345"/>
      <c r="B95" s="355"/>
      <c r="C95" s="356"/>
      <c r="D95" s="356"/>
      <c r="E95" s="356"/>
      <c r="F95" s="357"/>
    </row>
    <row r="96" spans="1:8" s="281" customFormat="1" ht="50.1" customHeight="1" x14ac:dyDescent="0.25">
      <c r="A96" s="344" t="s">
        <v>40</v>
      </c>
      <c r="B96" s="352" t="s">
        <v>457</v>
      </c>
      <c r="C96" s="353"/>
      <c r="D96" s="353"/>
      <c r="E96" s="353"/>
      <c r="F96" s="354"/>
      <c r="G96" s="204"/>
    </row>
    <row r="97" spans="1:7" s="281" customFormat="1" ht="109.5" customHeight="1" thickBot="1" x14ac:dyDescent="0.3">
      <c r="A97" s="345"/>
      <c r="B97" s="355"/>
      <c r="C97" s="356"/>
      <c r="D97" s="356"/>
      <c r="E97" s="356"/>
      <c r="F97" s="357"/>
    </row>
    <row r="98" spans="1:7" s="281" customFormat="1" x14ac:dyDescent="0.25">
      <c r="A98" s="344" t="s">
        <v>41</v>
      </c>
      <c r="B98" s="352" t="s">
        <v>431</v>
      </c>
      <c r="C98" s="353"/>
      <c r="D98" s="353"/>
      <c r="E98" s="353"/>
      <c r="F98" s="354"/>
    </row>
    <row r="99" spans="1:7" s="281" customFormat="1" ht="110.45" customHeight="1" thickBot="1" x14ac:dyDescent="0.3">
      <c r="A99" s="345"/>
      <c r="B99" s="355"/>
      <c r="C99" s="356"/>
      <c r="D99" s="356"/>
      <c r="E99" s="356"/>
      <c r="F99" s="357"/>
      <c r="G99" s="204"/>
    </row>
    <row r="100" spans="1:7" s="281" customFormat="1" ht="51.6" customHeight="1" x14ac:dyDescent="0.25">
      <c r="A100" s="344" t="s">
        <v>42</v>
      </c>
      <c r="B100" s="352" t="s">
        <v>432</v>
      </c>
      <c r="C100" s="353"/>
      <c r="D100" s="353"/>
      <c r="E100" s="353"/>
      <c r="F100" s="354"/>
    </row>
    <row r="101" spans="1:7" s="281" customFormat="1" ht="84.95" customHeight="1" thickBot="1" x14ac:dyDescent="0.3">
      <c r="A101" s="345"/>
      <c r="B101" s="355"/>
      <c r="C101" s="356"/>
      <c r="D101" s="356"/>
      <c r="E101" s="356"/>
      <c r="F101" s="357"/>
      <c r="G101" s="204"/>
    </row>
    <row r="102" spans="1:7" s="281" customFormat="1" ht="69" customHeight="1" x14ac:dyDescent="0.25">
      <c r="A102" s="344" t="s">
        <v>43</v>
      </c>
      <c r="B102" s="352" t="s">
        <v>458</v>
      </c>
      <c r="C102" s="353"/>
      <c r="D102" s="353"/>
      <c r="E102" s="353"/>
      <c r="F102" s="354"/>
    </row>
    <row r="103" spans="1:7" s="281" customFormat="1" ht="162" customHeight="1" thickBot="1" x14ac:dyDescent="0.3">
      <c r="A103" s="345"/>
      <c r="B103" s="355"/>
      <c r="C103" s="356"/>
      <c r="D103" s="356"/>
      <c r="E103" s="356"/>
      <c r="F103" s="357"/>
    </row>
    <row r="104" spans="1:7" s="281" customFormat="1" ht="63" customHeight="1" x14ac:dyDescent="0.25">
      <c r="A104" s="344" t="s">
        <v>44</v>
      </c>
      <c r="B104" s="352" t="s">
        <v>459</v>
      </c>
      <c r="C104" s="353"/>
      <c r="D104" s="353"/>
      <c r="E104" s="353"/>
      <c r="F104" s="354"/>
      <c r="G104" s="204"/>
    </row>
    <row r="105" spans="1:7" s="281" customFormat="1" ht="206.1" customHeight="1" thickBot="1" x14ac:dyDescent="0.3">
      <c r="A105" s="345"/>
      <c r="B105" s="355"/>
      <c r="C105" s="356"/>
      <c r="D105" s="356"/>
      <c r="E105" s="356"/>
      <c r="F105" s="357"/>
    </row>
    <row r="108" spans="1:7" s="168" customFormat="1" ht="27.75" x14ac:dyDescent="0.25">
      <c r="A108" s="342" t="s">
        <v>45</v>
      </c>
      <c r="B108" s="343"/>
      <c r="C108" s="343"/>
      <c r="D108" s="343"/>
    </row>
    <row r="109" spans="1:7" s="168" customFormat="1" ht="19.5" customHeight="1" x14ac:dyDescent="0.25">
      <c r="A109" s="213"/>
      <c r="B109" s="213"/>
      <c r="C109" s="213"/>
      <c r="D109" s="213"/>
    </row>
    <row r="110" spans="1:7" ht="42.75" customHeight="1" thickBot="1" x14ac:dyDescent="0.3">
      <c r="A110" s="326" t="s">
        <v>46</v>
      </c>
      <c r="B110" s="327"/>
      <c r="C110" s="327"/>
      <c r="D110" s="327"/>
      <c r="E110" s="327"/>
      <c r="F110" s="327"/>
    </row>
    <row r="111" spans="1:7" ht="15.75" thickBot="1" x14ac:dyDescent="0.3">
      <c r="A111" s="205" t="s">
        <v>47</v>
      </c>
      <c r="B111" s="358" t="s">
        <v>48</v>
      </c>
      <c r="C111" s="359"/>
      <c r="D111" s="359"/>
      <c r="E111" s="359"/>
      <c r="F111" s="360"/>
    </row>
    <row r="112" spans="1:7" ht="45.6" customHeight="1" thickBot="1" x14ac:dyDescent="0.3">
      <c r="A112" s="269" t="s">
        <v>421</v>
      </c>
      <c r="B112" s="308" t="s">
        <v>422</v>
      </c>
      <c r="C112" s="309"/>
      <c r="D112" s="309"/>
      <c r="E112" s="309"/>
      <c r="F112" s="310"/>
      <c r="G112" s="271"/>
    </row>
    <row r="113" spans="1:7" ht="38.1" customHeight="1" thickBot="1" x14ac:dyDescent="0.3">
      <c r="A113" s="269" t="s">
        <v>423</v>
      </c>
      <c r="B113" s="308" t="s">
        <v>424</v>
      </c>
      <c r="C113" s="309"/>
      <c r="D113" s="309"/>
      <c r="E113" s="309"/>
      <c r="F113" s="310"/>
    </row>
    <row r="114" spans="1:7" ht="57" customHeight="1" thickBot="1" x14ac:dyDescent="0.3">
      <c r="A114" s="269" t="s">
        <v>396</v>
      </c>
      <c r="B114" s="308" t="s">
        <v>436</v>
      </c>
      <c r="C114" s="309"/>
      <c r="D114" s="309"/>
      <c r="E114" s="309"/>
      <c r="F114" s="310"/>
      <c r="G114" s="204"/>
    </row>
    <row r="115" spans="1:7" ht="39" customHeight="1" thickBot="1" x14ac:dyDescent="0.3">
      <c r="A115" s="269" t="s">
        <v>415</v>
      </c>
      <c r="B115" s="308" t="s">
        <v>417</v>
      </c>
      <c r="C115" s="309"/>
      <c r="D115" s="309"/>
      <c r="E115" s="309"/>
      <c r="F115" s="310"/>
    </row>
    <row r="116" spans="1:7" ht="48" customHeight="1" thickBot="1" x14ac:dyDescent="0.3">
      <c r="A116" s="269" t="s">
        <v>416</v>
      </c>
      <c r="B116" s="308" t="s">
        <v>418</v>
      </c>
      <c r="C116" s="309"/>
      <c r="D116" s="309"/>
      <c r="E116" s="309"/>
      <c r="F116" s="310"/>
    </row>
    <row r="117" spans="1:7" ht="63.95" customHeight="1" thickBot="1" x14ac:dyDescent="0.3">
      <c r="A117" s="269" t="s">
        <v>420</v>
      </c>
      <c r="B117" s="308" t="s">
        <v>433</v>
      </c>
      <c r="C117" s="309"/>
      <c r="D117" s="309"/>
      <c r="E117" s="309"/>
      <c r="F117" s="310"/>
      <c r="G117" s="204"/>
    </row>
    <row r="118" spans="1:7" ht="41.45" customHeight="1" thickBot="1" x14ac:dyDescent="0.3">
      <c r="A118" s="260" t="s">
        <v>425</v>
      </c>
      <c r="B118" s="308" t="s">
        <v>426</v>
      </c>
      <c r="C118" s="309"/>
      <c r="D118" s="309"/>
      <c r="E118" s="309"/>
      <c r="F118" s="310"/>
      <c r="G118" s="204"/>
    </row>
    <row r="120" spans="1:7" s="168" customFormat="1" ht="27.75" x14ac:dyDescent="0.25">
      <c r="A120" s="342" t="s">
        <v>49</v>
      </c>
      <c r="B120" s="343"/>
      <c r="C120" s="343"/>
      <c r="D120" s="343"/>
    </row>
    <row r="121" spans="1:7" x14ac:dyDescent="0.25">
      <c r="A121" s="157"/>
    </row>
    <row r="122" spans="1:7" ht="42.75" customHeight="1" x14ac:dyDescent="0.25">
      <c r="A122" s="326" t="s">
        <v>50</v>
      </c>
      <c r="B122" s="327"/>
      <c r="C122" s="327"/>
      <c r="D122" s="327"/>
      <c r="E122" s="327"/>
      <c r="F122" s="327"/>
    </row>
    <row r="123" spans="1:7" ht="15.75" customHeight="1" x14ac:dyDescent="0.25">
      <c r="A123" s="208" t="s">
        <v>51</v>
      </c>
      <c r="B123" s="346" t="s">
        <v>52</v>
      </c>
      <c r="C123" s="347"/>
      <c r="D123" s="347"/>
      <c r="E123" s="347"/>
      <c r="F123" s="348"/>
    </row>
    <row r="124" spans="1:7" ht="15.75" customHeight="1" thickBot="1" x14ac:dyDescent="0.3">
      <c r="A124" s="215" t="s">
        <v>53</v>
      </c>
      <c r="B124" s="349" t="s">
        <v>54</v>
      </c>
      <c r="C124" s="350"/>
      <c r="D124" s="350"/>
      <c r="E124" s="350"/>
      <c r="F124" s="351"/>
    </row>
    <row r="125" spans="1:7" ht="29.25" thickBot="1" x14ac:dyDescent="0.3">
      <c r="A125" s="164" t="s">
        <v>348</v>
      </c>
      <c r="B125" s="308" t="s">
        <v>349</v>
      </c>
      <c r="C125" s="309"/>
      <c r="D125" s="309"/>
      <c r="E125" s="309"/>
      <c r="F125" s="310"/>
    </row>
    <row r="126" spans="1:7" ht="15.75" thickBot="1" x14ac:dyDescent="0.3">
      <c r="A126" s="164" t="s">
        <v>350</v>
      </c>
      <c r="B126" s="308" t="s">
        <v>349</v>
      </c>
      <c r="C126" s="309"/>
      <c r="D126" s="309"/>
      <c r="E126" s="309"/>
      <c r="F126" s="310"/>
    </row>
    <row r="127" spans="1:7" ht="15.75" thickBot="1" x14ac:dyDescent="0.3">
      <c r="A127" s="164" t="s">
        <v>351</v>
      </c>
      <c r="B127" s="249" t="s">
        <v>349</v>
      </c>
      <c r="C127" s="250"/>
      <c r="D127" s="250"/>
      <c r="E127" s="250"/>
      <c r="F127" s="251"/>
    </row>
    <row r="128" spans="1:7" ht="15.75" thickBot="1" x14ac:dyDescent="0.3">
      <c r="A128" s="254" t="s">
        <v>352</v>
      </c>
      <c r="B128" s="249" t="s">
        <v>349</v>
      </c>
      <c r="C128" s="250"/>
      <c r="D128" s="250"/>
      <c r="E128" s="250"/>
      <c r="F128" s="251"/>
    </row>
    <row r="129" spans="1:7" ht="29.25" thickBot="1" x14ac:dyDescent="0.3">
      <c r="A129" s="164" t="s">
        <v>353</v>
      </c>
      <c r="B129" s="249" t="s">
        <v>354</v>
      </c>
      <c r="C129" s="250"/>
      <c r="D129" s="250"/>
      <c r="E129" s="250"/>
      <c r="F129" s="251"/>
    </row>
    <row r="130" spans="1:7" ht="15.75" thickBot="1" x14ac:dyDescent="0.3">
      <c r="A130" s="164" t="s">
        <v>355</v>
      </c>
      <c r="B130" s="249" t="s">
        <v>356</v>
      </c>
      <c r="C130" s="250"/>
      <c r="D130" s="250"/>
      <c r="E130" s="250"/>
      <c r="F130" s="251"/>
    </row>
    <row r="131" spans="1:7" ht="15.75" thickBot="1" x14ac:dyDescent="0.3">
      <c r="A131" s="164" t="s">
        <v>357</v>
      </c>
      <c r="B131" s="249" t="s">
        <v>356</v>
      </c>
      <c r="C131" s="250"/>
      <c r="D131" s="250"/>
      <c r="E131" s="250"/>
      <c r="F131" s="251"/>
    </row>
    <row r="132" spans="1:7" ht="15.75" thickBot="1" x14ac:dyDescent="0.3">
      <c r="A132" s="164" t="s">
        <v>358</v>
      </c>
      <c r="B132" s="249" t="s">
        <v>359</v>
      </c>
      <c r="C132" s="250"/>
      <c r="D132" s="250"/>
      <c r="E132" s="250"/>
      <c r="F132" s="251"/>
    </row>
    <row r="133" spans="1:7" ht="15.75" thickBot="1" x14ac:dyDescent="0.3">
      <c r="A133" s="164" t="s">
        <v>360</v>
      </c>
      <c r="B133" s="249" t="s">
        <v>359</v>
      </c>
      <c r="C133" s="250"/>
      <c r="D133" s="250"/>
      <c r="E133" s="250"/>
      <c r="F133" s="251"/>
    </row>
    <row r="134" spans="1:7" ht="15.75" thickBot="1" x14ac:dyDescent="0.3">
      <c r="A134" s="164" t="s">
        <v>361</v>
      </c>
      <c r="B134" s="249" t="s">
        <v>359</v>
      </c>
      <c r="C134" s="250"/>
      <c r="D134" s="250"/>
      <c r="E134" s="250"/>
      <c r="F134" s="251"/>
    </row>
    <row r="135" spans="1:7" ht="29.25" thickBot="1" x14ac:dyDescent="0.3">
      <c r="A135" s="164" t="s">
        <v>347</v>
      </c>
      <c r="B135" s="308" t="s">
        <v>359</v>
      </c>
      <c r="C135" s="309"/>
      <c r="D135" s="309"/>
      <c r="E135" s="309"/>
      <c r="F135" s="310"/>
    </row>
    <row r="138" spans="1:7" s="168" customFormat="1" ht="27.75" x14ac:dyDescent="0.25">
      <c r="A138" s="342" t="s">
        <v>55</v>
      </c>
      <c r="B138" s="343"/>
      <c r="C138" s="343"/>
      <c r="D138" s="343"/>
    </row>
    <row r="139" spans="1:7" x14ac:dyDescent="0.25">
      <c r="A139" s="159"/>
    </row>
    <row r="140" spans="1:7" ht="42.75" customHeight="1" thickBot="1" x14ac:dyDescent="0.3">
      <c r="A140" s="326" t="s">
        <v>56</v>
      </c>
      <c r="B140" s="327"/>
      <c r="C140" s="327"/>
      <c r="D140" s="327"/>
      <c r="E140" s="327"/>
      <c r="F140" s="327"/>
    </row>
    <row r="141" spans="1:7" ht="42.6" customHeight="1" x14ac:dyDescent="0.25">
      <c r="A141" s="372" t="s">
        <v>437</v>
      </c>
      <c r="B141" s="373"/>
      <c r="C141" s="373"/>
      <c r="D141" s="373"/>
      <c r="E141" s="373"/>
      <c r="F141" s="374"/>
    </row>
    <row r="142" spans="1:7" ht="37.5" customHeight="1" x14ac:dyDescent="0.25">
      <c r="A142" s="375"/>
      <c r="B142" s="376"/>
      <c r="C142" s="376"/>
      <c r="D142" s="376"/>
      <c r="E142" s="376"/>
      <c r="F142" s="377"/>
    </row>
    <row r="143" spans="1:7" ht="69" customHeight="1" x14ac:dyDescent="0.25">
      <c r="A143" s="375"/>
      <c r="B143" s="376"/>
      <c r="C143" s="376"/>
      <c r="D143" s="376"/>
      <c r="E143" s="376"/>
      <c r="F143" s="377"/>
      <c r="G143" s="204"/>
    </row>
    <row r="144" spans="1:7" ht="64.5" customHeight="1" x14ac:dyDescent="0.25">
      <c r="A144" s="375"/>
      <c r="B144" s="376"/>
      <c r="C144" s="376"/>
      <c r="D144" s="376"/>
      <c r="E144" s="376"/>
      <c r="F144" s="377"/>
    </row>
    <row r="145" spans="1:6" x14ac:dyDescent="0.25">
      <c r="A145" s="375"/>
      <c r="B145" s="376"/>
      <c r="C145" s="376"/>
      <c r="D145" s="376"/>
      <c r="E145" s="376"/>
      <c r="F145" s="377"/>
    </row>
    <row r="146" spans="1:6" x14ac:dyDescent="0.25">
      <c r="A146" s="375"/>
      <c r="B146" s="376"/>
      <c r="C146" s="376"/>
      <c r="D146" s="376"/>
      <c r="E146" s="376"/>
      <c r="F146" s="377"/>
    </row>
    <row r="147" spans="1:6" x14ac:dyDescent="0.25">
      <c r="A147" s="375"/>
      <c r="B147" s="376"/>
      <c r="C147" s="376"/>
      <c r="D147" s="376"/>
      <c r="E147" s="376"/>
      <c r="F147" s="377"/>
    </row>
    <row r="148" spans="1:6" x14ac:dyDescent="0.25">
      <c r="A148" s="375"/>
      <c r="B148" s="376"/>
      <c r="C148" s="376"/>
      <c r="D148" s="376"/>
      <c r="E148" s="376"/>
      <c r="F148" s="377"/>
    </row>
    <row r="149" spans="1:6" x14ac:dyDescent="0.25">
      <c r="A149" s="375"/>
      <c r="B149" s="376"/>
      <c r="C149" s="376"/>
      <c r="D149" s="376"/>
      <c r="E149" s="376"/>
      <c r="F149" s="377"/>
    </row>
    <row r="150" spans="1:6" x14ac:dyDescent="0.25">
      <c r="A150" s="375"/>
      <c r="B150" s="376"/>
      <c r="C150" s="376"/>
      <c r="D150" s="376"/>
      <c r="E150" s="376"/>
      <c r="F150" s="377"/>
    </row>
    <row r="151" spans="1:6" ht="58.5" customHeight="1" thickBot="1" x14ac:dyDescent="0.3">
      <c r="A151" s="378"/>
      <c r="B151" s="379"/>
      <c r="C151" s="379"/>
      <c r="D151" s="379"/>
      <c r="E151" s="379"/>
      <c r="F151" s="380"/>
    </row>
    <row r="153" spans="1:6" s="168" customFormat="1" ht="27.75" x14ac:dyDescent="0.25">
      <c r="A153" s="342" t="s">
        <v>57</v>
      </c>
      <c r="B153" s="343"/>
      <c r="C153" s="343"/>
      <c r="D153" s="343"/>
    </row>
    <row r="154" spans="1:6" ht="15.75" thickBot="1" x14ac:dyDescent="0.3">
      <c r="A154" s="157"/>
    </row>
    <row r="155" spans="1:6" ht="53.25" customHeight="1" thickBot="1" x14ac:dyDescent="0.3">
      <c r="A155" s="337" t="s">
        <v>58</v>
      </c>
      <c r="B155" s="338"/>
      <c r="C155" s="339"/>
      <c r="D155" s="204"/>
    </row>
    <row r="156" spans="1:6" ht="15.75" thickBot="1" x14ac:dyDescent="0.3">
      <c r="A156" s="209" t="s">
        <v>59</v>
      </c>
      <c r="B156" s="210" t="s">
        <v>60</v>
      </c>
      <c r="C156" s="210" t="s">
        <v>61</v>
      </c>
    </row>
    <row r="157" spans="1:6" ht="57.75" thickBot="1" x14ac:dyDescent="0.3">
      <c r="A157" s="164" t="s">
        <v>62</v>
      </c>
      <c r="B157" s="164" t="s">
        <v>465</v>
      </c>
      <c r="C157" s="255">
        <v>44348</v>
      </c>
    </row>
    <row r="158" spans="1:6" ht="29.25" thickBot="1" x14ac:dyDescent="0.3">
      <c r="A158" s="254" t="s">
        <v>466</v>
      </c>
      <c r="B158" s="164" t="s">
        <v>474</v>
      </c>
      <c r="C158" s="255">
        <v>44348</v>
      </c>
      <c r="D158" s="204"/>
    </row>
    <row r="159" spans="1:6" ht="41.45" customHeight="1" thickBot="1" x14ac:dyDescent="0.3">
      <c r="A159" s="164" t="s">
        <v>467</v>
      </c>
      <c r="B159" s="164" t="s">
        <v>475</v>
      </c>
      <c r="C159" s="255">
        <v>44682</v>
      </c>
      <c r="D159" s="204"/>
    </row>
    <row r="160" spans="1:6" ht="36.950000000000003" customHeight="1" thickBot="1" x14ac:dyDescent="0.3">
      <c r="A160" s="164" t="s">
        <v>468</v>
      </c>
      <c r="B160" s="164" t="s">
        <v>473</v>
      </c>
      <c r="C160" s="255">
        <v>44896</v>
      </c>
      <c r="D160" s="204"/>
    </row>
    <row r="161" spans="1:9" ht="72" thickBot="1" x14ac:dyDescent="0.3">
      <c r="A161" s="164" t="s">
        <v>469</v>
      </c>
      <c r="B161" s="164" t="s">
        <v>472</v>
      </c>
      <c r="C161" s="255">
        <v>45017</v>
      </c>
      <c r="D161" s="204"/>
    </row>
    <row r="162" spans="1:9" ht="43.5" thickBot="1" x14ac:dyDescent="0.3">
      <c r="A162" s="164" t="s">
        <v>63</v>
      </c>
      <c r="B162" s="164" t="s">
        <v>470</v>
      </c>
      <c r="C162" s="300">
        <v>45078</v>
      </c>
      <c r="D162" s="204"/>
    </row>
    <row r="163" spans="1:9" ht="43.5" thickBot="1" x14ac:dyDescent="0.3">
      <c r="A163" s="164" t="s">
        <v>64</v>
      </c>
      <c r="B163" s="164" t="s">
        <v>65</v>
      </c>
      <c r="C163" s="255">
        <v>45170</v>
      </c>
      <c r="D163" s="204"/>
    </row>
    <row r="166" spans="1:9" s="168" customFormat="1" ht="27.75" customHeight="1" x14ac:dyDescent="0.25">
      <c r="A166" s="342" t="s">
        <v>66</v>
      </c>
      <c r="B166" s="343"/>
      <c r="C166" s="343"/>
      <c r="D166" s="343"/>
      <c r="E166" s="343"/>
      <c r="F166" s="343"/>
      <c r="G166" s="343"/>
      <c r="H166" s="343"/>
      <c r="I166" s="343"/>
    </row>
    <row r="167" spans="1:9" x14ac:dyDescent="0.25">
      <c r="A167" s="157"/>
    </row>
    <row r="168" spans="1:9" ht="48.75" customHeight="1" x14ac:dyDescent="0.25">
      <c r="A168" s="326" t="s">
        <v>67</v>
      </c>
      <c r="B168" s="327"/>
      <c r="C168" s="327"/>
      <c r="D168" s="327"/>
      <c r="E168" s="327"/>
      <c r="F168" s="327"/>
    </row>
    <row r="169" spans="1:9" s="183" customFormat="1" ht="15.75" thickBot="1" x14ac:dyDescent="0.3">
      <c r="A169" s="185"/>
      <c r="B169" s="186"/>
      <c r="C169" s="186"/>
      <c r="D169" s="186"/>
      <c r="E169" s="186"/>
      <c r="F169" s="186"/>
    </row>
    <row r="170" spans="1:9" ht="28.5" customHeight="1" thickBot="1" x14ac:dyDescent="0.3">
      <c r="A170" s="369" t="s">
        <v>68</v>
      </c>
      <c r="B170" s="370"/>
      <c r="C170" s="371"/>
      <c r="D170" s="172">
        <f>+Til_Søknadsskjema!C2</f>
        <v>16848947.563321911</v>
      </c>
    </row>
    <row r="171" spans="1:9" ht="28.5" customHeight="1" thickBot="1" x14ac:dyDescent="0.3">
      <c r="A171" s="361" t="s">
        <v>69</v>
      </c>
      <c r="B171" s="362"/>
      <c r="C171" s="363"/>
      <c r="D171" s="171">
        <f>+Til_Søknadsskjema!C4</f>
        <v>0.35500656263030378</v>
      </c>
    </row>
    <row r="172" spans="1:9" ht="31.5" customHeight="1" thickBot="1" x14ac:dyDescent="0.3">
      <c r="A172" s="361" t="s">
        <v>70</v>
      </c>
      <c r="B172" s="362"/>
      <c r="C172" s="363"/>
      <c r="D172" s="171"/>
    </row>
    <row r="173" spans="1:9" ht="15.75" thickBot="1" x14ac:dyDescent="0.3">
      <c r="A173" s="364" t="s">
        <v>71</v>
      </c>
      <c r="B173" s="365"/>
      <c r="C173" s="366"/>
      <c r="D173" s="169" t="str">
        <f>'Sentrale forutsetninger'!D89</f>
        <v>++/7</v>
      </c>
    </row>
    <row r="174" spans="1:9" ht="15.75" thickBot="1" x14ac:dyDescent="0.3">
      <c r="A174" s="364" t="s">
        <v>72</v>
      </c>
      <c r="B174" s="365"/>
      <c r="C174" s="366"/>
      <c r="D174" s="169" t="str">
        <f>'Sentrale forutsetninger'!D90</f>
        <v>++/7</v>
      </c>
    </row>
    <row r="175" spans="1:9" ht="15.75" thickBot="1" x14ac:dyDescent="0.3">
      <c r="A175" s="364" t="s">
        <v>73</v>
      </c>
      <c r="B175" s="365"/>
      <c r="C175" s="366"/>
      <c r="D175" s="169" t="str">
        <f>'Sentrale forutsetninger'!D91</f>
        <v>++/7</v>
      </c>
    </row>
    <row r="176" spans="1:9" ht="15.75" thickBot="1" x14ac:dyDescent="0.3">
      <c r="A176" s="364" t="s">
        <v>74</v>
      </c>
      <c r="B176" s="365"/>
      <c r="C176" s="366"/>
      <c r="D176" s="169" t="str">
        <f>'Sentrale forutsetninger'!D92</f>
        <v>+++/8</v>
      </c>
    </row>
    <row r="177" spans="1:4" ht="15.75" thickBot="1" x14ac:dyDescent="0.3">
      <c r="A177" s="364" t="s">
        <v>75</v>
      </c>
      <c r="B177" s="365"/>
      <c r="C177" s="366"/>
      <c r="D177" s="169" t="str">
        <f>'Sentrale forutsetninger'!D93</f>
        <v>++/7</v>
      </c>
    </row>
    <row r="178" spans="1:4" ht="42.75" customHeight="1" thickBot="1" x14ac:dyDescent="0.3">
      <c r="A178" s="361" t="s">
        <v>76</v>
      </c>
      <c r="B178" s="362"/>
      <c r="C178" s="363"/>
      <c r="D178" s="196" t="str">
        <f>+'Sentrale forutsetninger'!E121</f>
        <v xml:space="preserve">Høy  </v>
      </c>
    </row>
  </sheetData>
  <mergeCells count="79">
    <mergeCell ref="Q61:T61"/>
    <mergeCell ref="R62:U64"/>
    <mergeCell ref="A170:C170"/>
    <mergeCell ref="A171:C171"/>
    <mergeCell ref="A172:C172"/>
    <mergeCell ref="A155:C155"/>
    <mergeCell ref="A153:D153"/>
    <mergeCell ref="A166:I166"/>
    <mergeCell ref="A168:F168"/>
    <mergeCell ref="B126:F126"/>
    <mergeCell ref="B135:F135"/>
    <mergeCell ref="A138:D138"/>
    <mergeCell ref="A140:F140"/>
    <mergeCell ref="A141:F151"/>
    <mergeCell ref="A120:D120"/>
    <mergeCell ref="A122:F122"/>
    <mergeCell ref="A178:C178"/>
    <mergeCell ref="A173:C173"/>
    <mergeCell ref="A174:C174"/>
    <mergeCell ref="A175:C175"/>
    <mergeCell ref="A176:C176"/>
    <mergeCell ref="A177:C177"/>
    <mergeCell ref="B123:F123"/>
    <mergeCell ref="B124:F124"/>
    <mergeCell ref="B125:F125"/>
    <mergeCell ref="B92:F93"/>
    <mergeCell ref="B94:F95"/>
    <mergeCell ref="B96:F97"/>
    <mergeCell ref="B98:F99"/>
    <mergeCell ref="B102:F103"/>
    <mergeCell ref="B100:F101"/>
    <mergeCell ref="B104:F105"/>
    <mergeCell ref="A110:F110"/>
    <mergeCell ref="B117:F117"/>
    <mergeCell ref="B112:F112"/>
    <mergeCell ref="B111:F111"/>
    <mergeCell ref="A108:D108"/>
    <mergeCell ref="A104:A105"/>
    <mergeCell ref="B113:F113"/>
    <mergeCell ref="B114:F114"/>
    <mergeCell ref="B115:F115"/>
    <mergeCell ref="B116:F116"/>
    <mergeCell ref="A102:A103"/>
    <mergeCell ref="A92:A93"/>
    <mergeCell ref="A94:A95"/>
    <mergeCell ref="A96:A97"/>
    <mergeCell ref="A98:A99"/>
    <mergeCell ref="A100:A101"/>
    <mergeCell ref="A31:F31"/>
    <mergeCell ref="A29:D29"/>
    <mergeCell ref="A39:D39"/>
    <mergeCell ref="A88:F89"/>
    <mergeCell ref="A55:D55"/>
    <mergeCell ref="A57:F58"/>
    <mergeCell ref="A73:D73"/>
    <mergeCell ref="A74:F75"/>
    <mergeCell ref="A86:D86"/>
    <mergeCell ref="A19:D19"/>
    <mergeCell ref="A20:D20"/>
    <mergeCell ref="A21:D21"/>
    <mergeCell ref="A24:D24"/>
    <mergeCell ref="A26:C26"/>
    <mergeCell ref="D26:E26"/>
    <mergeCell ref="B118:F118"/>
    <mergeCell ref="A4:E4"/>
    <mergeCell ref="A9:E9"/>
    <mergeCell ref="A2:D2"/>
    <mergeCell ref="B5:E5"/>
    <mergeCell ref="B6:E6"/>
    <mergeCell ref="B7:E7"/>
    <mergeCell ref="B10:E10"/>
    <mergeCell ref="B11:E11"/>
    <mergeCell ref="B12:E12"/>
    <mergeCell ref="B13:E13"/>
    <mergeCell ref="A16:D16"/>
    <mergeCell ref="A15:D15"/>
    <mergeCell ref="A41:F42"/>
    <mergeCell ref="A17:D17"/>
    <mergeCell ref="A18:D18"/>
  </mergeCells>
  <hyperlinks>
    <hyperlink ref="A74" r:id="rId1" display="https://www.regjeringen.no/no/tema/statlig-forvaltning/ikt-politikk/digitaliseringsstrategi-for-offentlig-sektor/id2612415/" xr:uid="{AE238B5C-8B5A-4616-8759-3B450BAEDD96}"/>
    <hyperlink ref="A76" r:id="rId2" display="https://www.regjeringen.no/no/tema/statlig-forvaltning/ikt-politikk/digitaliseringsstrategi-for-offentlig-sektor/id2612415/" xr:uid="{0ADCE519-6996-41C3-B891-27484C969030}"/>
    <hyperlink ref="A88" r:id="rId3" display="https://www.regjeringen.no/no/dokumenter/digitaliseringsrundskrivet/id2623277/" xr:uid="{9DFD95F0-EBAC-463B-B55C-1C9660BB02B7}"/>
    <hyperlink ref="A90" r:id="rId4" display="https://www.regjeringen.no/no/dokumenter/digitaliseringsrundskrivet/id2623277/" xr:uid="{FD888354-57EC-43EE-BAC5-9D5428D6C845}"/>
    <hyperlink ref="B13" r:id="rId5" xr:uid="{A68FB0C2-63A0-4AFA-83E4-A4E97ED532F5}"/>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3C6D2-5207-47EA-8767-6EA33A86C4FA}">
  <dimension ref="A10:F128"/>
  <sheetViews>
    <sheetView showGridLines="0" topLeftCell="A40" zoomScale="85" zoomScaleNormal="85" workbookViewId="0">
      <selection activeCell="A121" sqref="A121:D121"/>
    </sheetView>
  </sheetViews>
  <sheetFormatPr baseColWidth="10" defaultColWidth="11.42578125" defaultRowHeight="15" x14ac:dyDescent="0.25"/>
  <cols>
    <col min="1" max="1" width="23.42578125" customWidth="1"/>
    <col min="2" max="2" width="41.42578125" customWidth="1"/>
    <col min="3" max="3" width="39.42578125" customWidth="1"/>
    <col min="4" max="4" width="24.42578125" customWidth="1"/>
    <col min="5" max="5" width="77" customWidth="1"/>
    <col min="6" max="6" width="30.85546875" customWidth="1"/>
  </cols>
  <sheetData>
    <row r="10" spans="1:1" ht="16.5" x14ac:dyDescent="0.25">
      <c r="A10" s="173" t="s">
        <v>77</v>
      </c>
    </row>
    <row r="17" spans="1:5" ht="16.5" thickBot="1" x14ac:dyDescent="0.3">
      <c r="A17" s="174" t="s">
        <v>78</v>
      </c>
    </row>
    <row r="18" spans="1:5" ht="30.75" thickBot="1" x14ac:dyDescent="0.3">
      <c r="A18" s="205" t="s">
        <v>79</v>
      </c>
      <c r="B18" s="211" t="s">
        <v>80</v>
      </c>
      <c r="C18" s="211" t="s">
        <v>81</v>
      </c>
      <c r="D18" s="211" t="s">
        <v>82</v>
      </c>
    </row>
    <row r="19" spans="1:5" ht="57" customHeight="1" x14ac:dyDescent="0.25">
      <c r="A19" s="381" t="s">
        <v>83</v>
      </c>
      <c r="B19" s="383"/>
      <c r="C19" s="385" t="s">
        <v>84</v>
      </c>
      <c r="D19" s="387">
        <f>+Til_Søknadsskjema!C8</f>
        <v>0</v>
      </c>
    </row>
    <row r="20" spans="1:5" ht="15.75" thickBot="1" x14ac:dyDescent="0.3">
      <c r="A20" s="382"/>
      <c r="B20" s="384"/>
      <c r="C20" s="386"/>
      <c r="D20" s="388"/>
    </row>
    <row r="21" spans="1:5" ht="29.25" thickBot="1" x14ac:dyDescent="0.3">
      <c r="A21" s="218" t="s">
        <v>85</v>
      </c>
      <c r="B21" s="214"/>
      <c r="C21" s="214"/>
      <c r="D21" s="178">
        <f>+Til_Søknadsskjema!C9</f>
        <v>0</v>
      </c>
    </row>
    <row r="22" spans="1:5" ht="15.75" thickBot="1" x14ac:dyDescent="0.3">
      <c r="A22" s="218" t="s">
        <v>86</v>
      </c>
      <c r="B22" s="214"/>
      <c r="C22" s="214"/>
      <c r="D22" s="178">
        <f>+Til_Søknadsskjema!C10</f>
        <v>0</v>
      </c>
    </row>
    <row r="23" spans="1:5" ht="90.95" customHeight="1" thickBot="1" x14ac:dyDescent="0.3">
      <c r="A23" s="218" t="s">
        <v>87</v>
      </c>
      <c r="B23" s="256" t="s">
        <v>362</v>
      </c>
      <c r="C23" s="214"/>
      <c r="D23" s="178">
        <f>+Til_Søknadsskjema!C11</f>
        <v>0</v>
      </c>
    </row>
    <row r="25" spans="1:5" ht="16.5" thickBot="1" x14ac:dyDescent="0.3">
      <c r="A25" s="174" t="s">
        <v>88</v>
      </c>
    </row>
    <row r="26" spans="1:5" ht="30.75" thickBot="1" x14ac:dyDescent="0.3">
      <c r="A26" s="205" t="s">
        <v>79</v>
      </c>
      <c r="B26" s="211" t="s">
        <v>89</v>
      </c>
      <c r="C26" s="211" t="s">
        <v>90</v>
      </c>
      <c r="D26" s="211" t="s">
        <v>91</v>
      </c>
    </row>
    <row r="27" spans="1:5" ht="409.5" customHeight="1" thickBot="1" x14ac:dyDescent="0.4">
      <c r="A27" s="195" t="s">
        <v>92</v>
      </c>
      <c r="B27" s="158" t="s">
        <v>366</v>
      </c>
      <c r="C27" s="158" t="s">
        <v>363</v>
      </c>
      <c r="D27" s="177">
        <f>+Til_Søknadsskjema!C41</f>
        <v>38860355.029585794</v>
      </c>
      <c r="E27" s="279"/>
    </row>
    <row r="28" spans="1:5" ht="86.25" thickBot="1" x14ac:dyDescent="0.3">
      <c r="A28" s="175" t="s">
        <v>93</v>
      </c>
      <c r="B28" s="158" t="s">
        <v>364</v>
      </c>
      <c r="C28" s="158" t="s">
        <v>365</v>
      </c>
      <c r="D28" s="177">
        <f>+Til_Søknadsskjema!C42</f>
        <v>0</v>
      </c>
      <c r="E28" s="204"/>
    </row>
    <row r="29" spans="1:5" ht="29.25" thickBot="1" x14ac:dyDescent="0.3">
      <c r="A29" s="175" t="s">
        <v>94</v>
      </c>
      <c r="B29" s="158"/>
      <c r="C29" s="158"/>
      <c r="D29" s="177">
        <f>+Til_Søknadsskjema!C43</f>
        <v>0</v>
      </c>
      <c r="E29" s="204"/>
    </row>
    <row r="31" spans="1:5" ht="15.75" x14ac:dyDescent="0.25">
      <c r="A31" s="174" t="s">
        <v>95</v>
      </c>
    </row>
    <row r="32" spans="1:5" ht="15.75" thickBot="1" x14ac:dyDescent="0.3">
      <c r="A32" s="179" t="s">
        <v>96</v>
      </c>
    </row>
    <row r="33" spans="1:5" ht="45.75" thickBot="1" x14ac:dyDescent="0.3">
      <c r="A33" s="205" t="s">
        <v>97</v>
      </c>
      <c r="B33" s="211" t="s">
        <v>98</v>
      </c>
      <c r="C33" s="211" t="s">
        <v>99</v>
      </c>
    </row>
    <row r="34" spans="1:5" ht="15.75" thickBot="1" x14ac:dyDescent="0.3">
      <c r="A34" s="180">
        <f>+SUM(Registrer_nyttevirkninger!C138:L138)/10</f>
        <v>0</v>
      </c>
      <c r="B34" s="176">
        <f>+SUM(Registrer_kostnadsvirkninger!C117:L117)/10</f>
        <v>0</v>
      </c>
      <c r="C34" s="176">
        <f>+A34-B34</f>
        <v>0</v>
      </c>
    </row>
    <row r="38" spans="1:5" x14ac:dyDescent="0.25">
      <c r="A38" s="197" t="s">
        <v>100</v>
      </c>
    </row>
    <row r="39" spans="1:5" ht="15.75" x14ac:dyDescent="0.25">
      <c r="A39" s="198" t="s">
        <v>101</v>
      </c>
    </row>
    <row r="40" spans="1:5" ht="15.75" thickBot="1" x14ac:dyDescent="0.3">
      <c r="A40" s="179" t="s">
        <v>102</v>
      </c>
    </row>
    <row r="41" spans="1:5" ht="30.75" thickBot="1" x14ac:dyDescent="0.3">
      <c r="A41" s="205" t="s">
        <v>79</v>
      </c>
      <c r="B41" s="211" t="s">
        <v>103</v>
      </c>
      <c r="C41" s="211" t="s">
        <v>104</v>
      </c>
      <c r="D41" s="211" t="s">
        <v>105</v>
      </c>
      <c r="E41" s="211" t="s">
        <v>106</v>
      </c>
    </row>
    <row r="42" spans="1:5" ht="27" customHeight="1" thickBot="1" x14ac:dyDescent="0.3">
      <c r="A42" s="219"/>
      <c r="B42" s="214"/>
      <c r="C42" s="214"/>
      <c r="D42" s="214"/>
      <c r="E42" s="214"/>
    </row>
    <row r="43" spans="1:5" ht="27" customHeight="1" thickBot="1" x14ac:dyDescent="0.3">
      <c r="A43" s="219"/>
      <c r="B43" s="214"/>
      <c r="C43" s="214"/>
      <c r="D43" s="214"/>
      <c r="E43" s="214"/>
    </row>
    <row r="44" spans="1:5" ht="27" customHeight="1" thickBot="1" x14ac:dyDescent="0.3">
      <c r="A44" s="219"/>
      <c r="B44" s="214"/>
      <c r="C44" s="214"/>
      <c r="D44" s="214"/>
      <c r="E44" s="214"/>
    </row>
    <row r="48" spans="1:5" ht="16.5" x14ac:dyDescent="0.25">
      <c r="A48" s="173" t="s">
        <v>107</v>
      </c>
    </row>
    <row r="50" spans="1:5" ht="16.5" thickBot="1" x14ac:dyDescent="0.3">
      <c r="A50" s="174" t="s">
        <v>108</v>
      </c>
    </row>
    <row r="51" spans="1:5" ht="30.75" thickBot="1" x14ac:dyDescent="0.3">
      <c r="A51" s="205" t="s">
        <v>79</v>
      </c>
      <c r="B51" s="211" t="s">
        <v>109</v>
      </c>
      <c r="C51" s="211" t="s">
        <v>90</v>
      </c>
      <c r="D51" s="211" t="s">
        <v>110</v>
      </c>
      <c r="E51" s="211" t="s">
        <v>91</v>
      </c>
    </row>
    <row r="52" spans="1:5" ht="143.25" thickBot="1" x14ac:dyDescent="0.3">
      <c r="A52" s="219" t="str">
        <f>+Til_Søknadsskjema!A14</f>
        <v>Tidsbesparelse i andre statlige virksomheter</v>
      </c>
      <c r="B52" s="268" t="s">
        <v>451</v>
      </c>
      <c r="C52" s="214"/>
      <c r="D52" s="214" t="s">
        <v>350</v>
      </c>
      <c r="E52" s="176">
        <f>+Til_Søknadsskjema!C14</f>
        <v>33703048.801142275</v>
      </c>
    </row>
    <row r="53" spans="1:5" ht="65.25" customHeight="1" thickBot="1" x14ac:dyDescent="0.3">
      <c r="A53" s="219" t="str">
        <f>+Til_Søknadsskjema!A15</f>
        <v>Reduksjon i drift- og vedlikeholdskostnader i andre statlige virksomheter</v>
      </c>
      <c r="B53" s="214"/>
      <c r="C53" s="214"/>
      <c r="D53" s="214"/>
      <c r="E53" s="176">
        <f>+Til_Søknadsskjema!C15</f>
        <v>0</v>
      </c>
    </row>
    <row r="54" spans="1:5" ht="53.25" customHeight="1" thickBot="1" x14ac:dyDescent="0.3">
      <c r="A54" s="219" t="str">
        <f>+Til_Søknadsskjema!A16</f>
        <v>Økte inntekter i andre statlige virksomheter</v>
      </c>
      <c r="B54" s="214"/>
      <c r="C54" s="214"/>
      <c r="D54" s="214"/>
      <c r="E54" s="176">
        <f>+Til_Søknadsskjema!C16</f>
        <v>0</v>
      </c>
    </row>
    <row r="55" spans="1:5" x14ac:dyDescent="0.25">
      <c r="A55" s="182" t="s">
        <v>111</v>
      </c>
    </row>
    <row r="56" spans="1:5" x14ac:dyDescent="0.25">
      <c r="A56" s="182"/>
    </row>
    <row r="57" spans="1:5" ht="16.5" thickBot="1" x14ac:dyDescent="0.3">
      <c r="A57" s="174" t="s">
        <v>112</v>
      </c>
    </row>
    <row r="58" spans="1:5" ht="30.75" thickBot="1" x14ac:dyDescent="0.3">
      <c r="A58" s="205" t="s">
        <v>79</v>
      </c>
      <c r="B58" s="211" t="s">
        <v>113</v>
      </c>
      <c r="C58" s="211" t="s">
        <v>90</v>
      </c>
      <c r="D58" s="211" t="s">
        <v>110</v>
      </c>
      <c r="E58" s="211" t="s">
        <v>91</v>
      </c>
    </row>
    <row r="59" spans="1:5" ht="43.5" thickBot="1" x14ac:dyDescent="0.3">
      <c r="A59" s="164" t="str">
        <f>+Til_Søknadsskjema!A47</f>
        <v>Investeringskostnader i andre statlige virksomheter</v>
      </c>
      <c r="B59" s="158" t="s">
        <v>413</v>
      </c>
      <c r="C59" s="158" t="s">
        <v>414</v>
      </c>
      <c r="D59" s="158" t="s">
        <v>412</v>
      </c>
      <c r="E59" s="176">
        <f>+Til_Søknadsskjema!C47</f>
        <v>4300295.8579881657</v>
      </c>
    </row>
    <row r="60" spans="1:5" ht="100.5" thickBot="1" x14ac:dyDescent="0.3">
      <c r="A60" s="164" t="str">
        <f>+Til_Søknadsskjema!A48</f>
        <v>Økte drifts- og vedlikeholdskostnader</v>
      </c>
      <c r="B60" s="296" t="s">
        <v>452</v>
      </c>
      <c r="C60" s="158" t="s">
        <v>453</v>
      </c>
      <c r="D60" s="158" t="s">
        <v>399</v>
      </c>
      <c r="E60" s="176">
        <f>+Til_Søknadsskjema!C48</f>
        <v>14206688.108238196</v>
      </c>
    </row>
    <row r="61" spans="1:5" ht="57.75" thickBot="1" x14ac:dyDescent="0.3">
      <c r="A61" s="164" t="str">
        <f>+Til_Søknadsskjema!A49</f>
        <v>Endrings- og omstillingskostnader</v>
      </c>
      <c r="B61" s="158" t="s">
        <v>398</v>
      </c>
      <c r="C61" s="158" t="s">
        <v>411</v>
      </c>
      <c r="D61" s="158" t="s">
        <v>350</v>
      </c>
      <c r="E61" s="176">
        <f>+Til_Søknadsskjema!C49</f>
        <v>1045839.778404971</v>
      </c>
    </row>
    <row r="62" spans="1:5" x14ac:dyDescent="0.25">
      <c r="A62" s="181"/>
    </row>
    <row r="63" spans="1:5" ht="16.5" thickBot="1" x14ac:dyDescent="0.3">
      <c r="A63" s="174" t="s">
        <v>114</v>
      </c>
    </row>
    <row r="64" spans="1:5" ht="30.75" thickBot="1" x14ac:dyDescent="0.3">
      <c r="A64" s="205" t="s">
        <v>79</v>
      </c>
      <c r="B64" s="211" t="s">
        <v>109</v>
      </c>
      <c r="C64" s="211" t="s">
        <v>90</v>
      </c>
      <c r="D64" s="211" t="s">
        <v>110</v>
      </c>
      <c r="E64" s="211" t="s">
        <v>91</v>
      </c>
    </row>
    <row r="65" spans="1:6" ht="143.25" thickBot="1" x14ac:dyDescent="0.3">
      <c r="A65" s="164" t="str">
        <f>+Til_Søknadsskjema!A20</f>
        <v>Tidsbesparelse i kommunal sektor</v>
      </c>
      <c r="B65" s="268" t="s">
        <v>451</v>
      </c>
      <c r="C65" s="280" t="s">
        <v>430</v>
      </c>
      <c r="D65" s="158" t="s">
        <v>350</v>
      </c>
      <c r="E65" s="176">
        <f>+Til_Søknadsskjema!C20</f>
        <v>78640447.202665314</v>
      </c>
      <c r="F65" s="272"/>
    </row>
    <row r="66" spans="1:6" ht="43.5" thickBot="1" x14ac:dyDescent="0.3">
      <c r="A66" s="164" t="str">
        <f>+Til_Søknadsskjema!A21</f>
        <v>Reduksjon i drift- og vedlikeholdskostnader i kommunal sektor</v>
      </c>
      <c r="B66" s="158"/>
      <c r="C66" s="158"/>
      <c r="D66" s="158"/>
      <c r="E66" s="176">
        <f>+Til_Søknadsskjema!C21</f>
        <v>0</v>
      </c>
    </row>
    <row r="67" spans="1:6" ht="29.25" thickBot="1" x14ac:dyDescent="0.3">
      <c r="A67" s="164" t="str">
        <f>+Til_Søknadsskjema!A22</f>
        <v>Økte inntekter i kommunal sektor</v>
      </c>
      <c r="B67" s="158"/>
      <c r="C67" s="158"/>
      <c r="D67" s="158"/>
      <c r="E67" s="176">
        <f>+Til_Søknadsskjema!C22</f>
        <v>0</v>
      </c>
    </row>
    <row r="68" spans="1:6" ht="29.25" thickBot="1" x14ac:dyDescent="0.3">
      <c r="A68" s="164" t="str">
        <f>+Til_Søknadsskjema!A26</f>
        <v>Tidsbesparelse i privat næringsliv</v>
      </c>
      <c r="B68" s="158"/>
      <c r="C68" s="158"/>
      <c r="D68" s="158"/>
      <c r="E68" s="176">
        <f>+Til_Søknadsskjema!C26</f>
        <v>0</v>
      </c>
    </row>
    <row r="69" spans="1:6" ht="43.5" thickBot="1" x14ac:dyDescent="0.3">
      <c r="A69" s="164" t="str">
        <f>+Til_Søknadsskjema!A27</f>
        <v>Reduksjon i drift- og vedlikeholdskostnader i privat næringsliv</v>
      </c>
      <c r="B69" s="158"/>
      <c r="C69" s="158"/>
      <c r="D69" s="158"/>
      <c r="E69" s="176">
        <f>+Til_Søknadsskjema!C27</f>
        <v>0</v>
      </c>
    </row>
    <row r="70" spans="1:6" ht="29.25" thickBot="1" x14ac:dyDescent="0.3">
      <c r="A70" s="164" t="str">
        <f>+Til_Søknadsskjema!A28</f>
        <v>Øvrig nyttevirkning i privat næringsliv 1</v>
      </c>
      <c r="B70" s="158"/>
      <c r="C70" s="158"/>
      <c r="D70" s="158"/>
      <c r="E70" s="176">
        <f>+Til_Søknadsskjema!C28</f>
        <v>0</v>
      </c>
    </row>
    <row r="71" spans="1:6" ht="29.25" thickBot="1" x14ac:dyDescent="0.3">
      <c r="A71" s="164" t="str">
        <f>+Til_Søknadsskjema!A33</f>
        <v>Tidsbesparelse for privatpersoner</v>
      </c>
      <c r="B71" s="158"/>
      <c r="C71" s="158"/>
      <c r="D71" s="158"/>
      <c r="E71" s="176">
        <f>+Til_Søknadsskjema!C33</f>
        <v>0</v>
      </c>
    </row>
    <row r="72" spans="1:6" ht="29.25" thickBot="1" x14ac:dyDescent="0.3">
      <c r="A72" s="164" t="str">
        <f>+Til_Søknadsskjema!A34</f>
        <v xml:space="preserve">Øvrig nyttevirkning for privatpersoner 1 </v>
      </c>
      <c r="B72" s="158"/>
      <c r="C72" s="158"/>
      <c r="D72" s="158"/>
      <c r="E72" s="176">
        <f>+Til_Søknadsskjema!C34</f>
        <v>0</v>
      </c>
    </row>
    <row r="73" spans="1:6" ht="29.25" thickBot="1" x14ac:dyDescent="0.3">
      <c r="A73" s="164" t="str">
        <f>+Til_Søknadsskjema!A35</f>
        <v>Øvrig nyttevirkning for privatpersoner 2</v>
      </c>
      <c r="B73" s="158"/>
      <c r="C73" s="158"/>
      <c r="D73" s="158"/>
      <c r="E73" s="176">
        <f>+Til_Søknadsskjema!C35</f>
        <v>0</v>
      </c>
    </row>
    <row r="74" spans="1:6" x14ac:dyDescent="0.25">
      <c r="A74" s="155"/>
    </row>
    <row r="75" spans="1:6" ht="16.5" thickBot="1" x14ac:dyDescent="0.3">
      <c r="A75" s="174" t="s">
        <v>115</v>
      </c>
    </row>
    <row r="76" spans="1:6" ht="30.75" thickBot="1" x14ac:dyDescent="0.3">
      <c r="A76" s="205" t="s">
        <v>79</v>
      </c>
      <c r="B76" s="211" t="s">
        <v>113</v>
      </c>
      <c r="C76" s="211" t="s">
        <v>90</v>
      </c>
      <c r="D76" s="211" t="s">
        <v>110</v>
      </c>
      <c r="E76" s="211" t="s">
        <v>91</v>
      </c>
    </row>
    <row r="77" spans="1:6" ht="51.6" customHeight="1" thickBot="1" x14ac:dyDescent="0.3">
      <c r="A77" s="164" t="str">
        <f>+Til_Søknadsskjema!A53</f>
        <v>Investeringskostnader i kommunal sektor</v>
      </c>
      <c r="B77" s="158" t="s">
        <v>413</v>
      </c>
      <c r="C77" s="158" t="s">
        <v>414</v>
      </c>
      <c r="D77" s="158" t="s">
        <v>412</v>
      </c>
      <c r="E77" s="176">
        <f>+Til_Søknadsskjema!C53</f>
        <v>4300295.8579881657</v>
      </c>
    </row>
    <row r="78" spans="1:6" ht="102.6" customHeight="1" thickBot="1" x14ac:dyDescent="0.3">
      <c r="A78" s="164" t="str">
        <f>+Til_Søknadsskjema!A54</f>
        <v>Økte drifts- og vedlikeholdskostnader i kommunal sektor</v>
      </c>
      <c r="B78" s="158" t="s">
        <v>452</v>
      </c>
      <c r="C78" s="158" t="s">
        <v>454</v>
      </c>
      <c r="D78" s="158" t="s">
        <v>399</v>
      </c>
      <c r="E78" s="176">
        <f>+Til_Søknadsskjema!C54</f>
        <v>33148938.919222455</v>
      </c>
    </row>
    <row r="79" spans="1:6" ht="57.75" thickBot="1" x14ac:dyDescent="0.3">
      <c r="A79" s="164" t="str">
        <f>+Til_Søknadsskjema!A55</f>
        <v>Endrings- og omstillingskostnader i kommunal sektor</v>
      </c>
      <c r="B79" s="158" t="s">
        <v>398</v>
      </c>
      <c r="C79" s="158" t="s">
        <v>411</v>
      </c>
      <c r="D79" s="158" t="s">
        <v>350</v>
      </c>
      <c r="E79" s="176">
        <f>+Til_Søknadsskjema!C55</f>
        <v>2440292.8162782663</v>
      </c>
    </row>
    <row r="80" spans="1:6" ht="29.25" thickBot="1" x14ac:dyDescent="0.3">
      <c r="A80" s="164" t="str">
        <f>+Til_Søknadsskjema!A59</f>
        <v>Investeringskostnad i privat næringsliv</v>
      </c>
      <c r="B80" s="158"/>
      <c r="C80" s="158"/>
      <c r="D80" s="158"/>
      <c r="E80" s="176">
        <f>+Til_Søknadsskjema!C59</f>
        <v>0</v>
      </c>
    </row>
    <row r="81" spans="1:6" ht="43.5" thickBot="1" x14ac:dyDescent="0.3">
      <c r="A81" s="164" t="str">
        <f>+Til_Søknadsskjema!A60</f>
        <v>Økte drifts- og vedlikeholdskostnader i privat næringsliv</v>
      </c>
      <c r="B81" s="158"/>
      <c r="C81" s="158"/>
      <c r="D81" s="158"/>
      <c r="E81" s="176">
        <f>+Til_Søknadsskjema!C60</f>
        <v>0</v>
      </c>
    </row>
    <row r="82" spans="1:6" ht="43.5" thickBot="1" x14ac:dyDescent="0.3">
      <c r="A82" s="164" t="str">
        <f>+Til_Søknadsskjema!A61</f>
        <v>Endrings- og omstillingskostnader i privat næringsliv</v>
      </c>
      <c r="B82" s="158"/>
      <c r="C82" s="158"/>
      <c r="D82" s="158"/>
      <c r="E82" s="176">
        <f>+Til_Søknadsskjema!C61</f>
        <v>0</v>
      </c>
    </row>
    <row r="83" spans="1:6" ht="43.5" thickBot="1" x14ac:dyDescent="0.3">
      <c r="A83" s="164" t="str">
        <f>+Til_Søknadsskjema!A65</f>
        <v>Endrings- og omstillingskostnader for privatpersoner</v>
      </c>
      <c r="B83" s="158"/>
      <c r="C83" s="158"/>
      <c r="D83" s="158"/>
      <c r="E83" s="176">
        <f>+Til_Søknadsskjema!C65</f>
        <v>0</v>
      </c>
    </row>
    <row r="85" spans="1:6" ht="15.75" x14ac:dyDescent="0.25">
      <c r="A85" s="174" t="s">
        <v>116</v>
      </c>
    </row>
    <row r="86" spans="1:6" x14ac:dyDescent="0.25">
      <c r="A86" s="179" t="s">
        <v>117</v>
      </c>
    </row>
    <row r="87" spans="1:6" ht="15.75" thickBot="1" x14ac:dyDescent="0.3">
      <c r="A87" s="179" t="s">
        <v>102</v>
      </c>
    </row>
    <row r="88" spans="1:6" ht="30.75" thickBot="1" x14ac:dyDescent="0.3">
      <c r="A88" s="205" t="s">
        <v>79</v>
      </c>
      <c r="B88" s="211" t="s">
        <v>103</v>
      </c>
      <c r="C88" s="211" t="s">
        <v>104</v>
      </c>
      <c r="D88" s="211" t="s">
        <v>105</v>
      </c>
      <c r="E88" s="211" t="s">
        <v>106</v>
      </c>
      <c r="F88" s="211" t="s">
        <v>118</v>
      </c>
    </row>
    <row r="89" spans="1:6" ht="222.75" customHeight="1" thickBot="1" x14ac:dyDescent="0.3">
      <c r="A89" s="164" t="s">
        <v>367</v>
      </c>
      <c r="B89" s="158" t="s">
        <v>368</v>
      </c>
      <c r="C89" s="158" t="s">
        <v>369</v>
      </c>
      <c r="D89" s="257" t="s">
        <v>370</v>
      </c>
      <c r="E89" s="158" t="s">
        <v>371</v>
      </c>
      <c r="F89" s="158" t="s">
        <v>374</v>
      </c>
    </row>
    <row r="90" spans="1:6" ht="220.5" customHeight="1" thickBot="1" x14ac:dyDescent="0.3">
      <c r="A90" s="164" t="s">
        <v>372</v>
      </c>
      <c r="B90" s="158" t="s">
        <v>368</v>
      </c>
      <c r="C90" s="158" t="s">
        <v>369</v>
      </c>
      <c r="D90" s="257" t="s">
        <v>370</v>
      </c>
      <c r="E90" s="158" t="s">
        <v>373</v>
      </c>
      <c r="F90" s="158" t="s">
        <v>374</v>
      </c>
    </row>
    <row r="91" spans="1:6" ht="282" customHeight="1" thickBot="1" x14ac:dyDescent="0.3">
      <c r="A91" s="164" t="s">
        <v>375</v>
      </c>
      <c r="B91" s="158" t="s">
        <v>368</v>
      </c>
      <c r="C91" s="158" t="s">
        <v>369</v>
      </c>
      <c r="D91" s="257" t="s">
        <v>370</v>
      </c>
      <c r="E91" s="158" t="s">
        <v>376</v>
      </c>
      <c r="F91" s="158" t="s">
        <v>374</v>
      </c>
    </row>
    <row r="92" spans="1:6" ht="409.5" customHeight="1" thickBot="1" x14ac:dyDescent="0.3">
      <c r="A92" s="164" t="s">
        <v>377</v>
      </c>
      <c r="B92" s="158" t="s">
        <v>378</v>
      </c>
      <c r="C92" s="158" t="s">
        <v>378</v>
      </c>
      <c r="D92" s="257" t="s">
        <v>379</v>
      </c>
      <c r="E92" s="158" t="s">
        <v>380</v>
      </c>
      <c r="F92" s="158" t="s">
        <v>381</v>
      </c>
    </row>
    <row r="93" spans="1:6" ht="309" customHeight="1" thickBot="1" x14ac:dyDescent="0.3">
      <c r="A93" s="164" t="s">
        <v>382</v>
      </c>
      <c r="B93" s="158" t="s">
        <v>368</v>
      </c>
      <c r="C93" s="158" t="s">
        <v>369</v>
      </c>
      <c r="D93" s="257" t="s">
        <v>370</v>
      </c>
      <c r="E93" s="158" t="s">
        <v>383</v>
      </c>
      <c r="F93" s="158" t="s">
        <v>381</v>
      </c>
    </row>
    <row r="97" spans="1:5" ht="16.5" x14ac:dyDescent="0.25">
      <c r="A97" s="173" t="s">
        <v>119</v>
      </c>
    </row>
    <row r="98" spans="1:5" x14ac:dyDescent="0.25">
      <c r="A98" s="183" t="s">
        <v>120</v>
      </c>
    </row>
    <row r="99" spans="1:5" x14ac:dyDescent="0.25">
      <c r="A99" s="165" t="s">
        <v>121</v>
      </c>
    </row>
    <row r="101" spans="1:5" ht="15.75" x14ac:dyDescent="0.25">
      <c r="A101" s="174" t="s">
        <v>122</v>
      </c>
    </row>
    <row r="102" spans="1:5" ht="15.75" thickBot="1" x14ac:dyDescent="0.3">
      <c r="A102" s="179" t="s">
        <v>102</v>
      </c>
    </row>
    <row r="103" spans="1:5" ht="53.25" customHeight="1" thickBot="1" x14ac:dyDescent="0.3">
      <c r="A103" s="212" t="s">
        <v>79</v>
      </c>
      <c r="B103" s="389" t="s">
        <v>123</v>
      </c>
      <c r="C103" s="390"/>
      <c r="D103" s="391"/>
      <c r="E103" s="253" t="s">
        <v>124</v>
      </c>
    </row>
    <row r="104" spans="1:5" ht="15.75" thickBot="1" x14ac:dyDescent="0.3">
      <c r="A104" s="219"/>
      <c r="B104" s="308"/>
      <c r="C104" s="309"/>
      <c r="D104" s="310"/>
      <c r="E104" s="252"/>
    </row>
    <row r="105" spans="1:5" ht="15.75" thickBot="1" x14ac:dyDescent="0.3">
      <c r="A105" s="219"/>
      <c r="B105" s="308"/>
      <c r="C105" s="309"/>
      <c r="D105" s="310"/>
      <c r="E105" s="252"/>
    </row>
    <row r="106" spans="1:5" ht="15.75" thickBot="1" x14ac:dyDescent="0.3">
      <c r="A106" s="219"/>
      <c r="B106" s="308"/>
      <c r="C106" s="309"/>
      <c r="D106" s="310"/>
      <c r="E106" s="214"/>
    </row>
    <row r="107" spans="1:5" x14ac:dyDescent="0.25">
      <c r="A107" s="155"/>
      <c r="B107" s="155"/>
      <c r="C107" s="155"/>
    </row>
    <row r="108" spans="1:5" x14ac:dyDescent="0.25">
      <c r="A108" s="155"/>
      <c r="B108" s="155"/>
      <c r="C108" s="155"/>
    </row>
    <row r="109" spans="1:5" ht="16.5" thickBot="1" x14ac:dyDescent="0.3">
      <c r="A109" s="174" t="s">
        <v>125</v>
      </c>
      <c r="B109" s="174"/>
      <c r="C109" s="174"/>
    </row>
    <row r="110" spans="1:5" ht="50.25" customHeight="1" thickBot="1" x14ac:dyDescent="0.3">
      <c r="A110" s="212" t="s">
        <v>79</v>
      </c>
      <c r="B110" s="389" t="s">
        <v>126</v>
      </c>
      <c r="C110" s="390"/>
      <c r="D110" s="391"/>
      <c r="E110" s="217" t="s">
        <v>124</v>
      </c>
    </row>
    <row r="111" spans="1:5" ht="51.95" customHeight="1" thickBot="1" x14ac:dyDescent="0.3">
      <c r="A111" s="259" t="s">
        <v>384</v>
      </c>
      <c r="B111" s="308" t="s">
        <v>385</v>
      </c>
      <c r="C111" s="309"/>
      <c r="D111" s="310"/>
      <c r="E111" s="258" t="s">
        <v>386</v>
      </c>
    </row>
    <row r="112" spans="1:5" ht="57" customHeight="1" thickBot="1" x14ac:dyDescent="0.3">
      <c r="A112" s="259" t="s">
        <v>387</v>
      </c>
      <c r="B112" s="308" t="s">
        <v>388</v>
      </c>
      <c r="C112" s="309"/>
      <c r="D112" s="310"/>
      <c r="E112" s="258" t="s">
        <v>389</v>
      </c>
    </row>
    <row r="113" spans="1:6" ht="48" customHeight="1" thickBot="1" x14ac:dyDescent="0.3">
      <c r="A113" s="259" t="s">
        <v>390</v>
      </c>
      <c r="B113" s="308" t="s">
        <v>391</v>
      </c>
      <c r="C113" s="309"/>
      <c r="D113" s="310"/>
      <c r="E113" s="258" t="s">
        <v>389</v>
      </c>
    </row>
    <row r="114" spans="1:6" ht="54" customHeight="1" thickBot="1" x14ac:dyDescent="0.3">
      <c r="A114" s="259" t="s">
        <v>392</v>
      </c>
      <c r="B114" s="308" t="s">
        <v>393</v>
      </c>
      <c r="C114" s="309"/>
      <c r="D114" s="310"/>
      <c r="E114" s="258" t="s">
        <v>389</v>
      </c>
    </row>
    <row r="115" spans="1:6" ht="53.45" customHeight="1" thickBot="1" x14ac:dyDescent="0.3">
      <c r="A115" s="259" t="s">
        <v>394</v>
      </c>
      <c r="B115" s="308" t="s">
        <v>395</v>
      </c>
      <c r="C115" s="309"/>
      <c r="D115" s="310"/>
      <c r="E115" s="258" t="s">
        <v>386</v>
      </c>
    </row>
    <row r="116" spans="1:6" ht="59.25" customHeight="1" thickBot="1" x14ac:dyDescent="0.3">
      <c r="A116" s="259" t="s">
        <v>397</v>
      </c>
      <c r="B116" s="308" t="s">
        <v>460</v>
      </c>
      <c r="C116" s="309"/>
      <c r="D116" s="310"/>
      <c r="E116" s="258" t="s">
        <v>386</v>
      </c>
    </row>
    <row r="119" spans="1:6" ht="15" customHeight="1" thickBot="1" x14ac:dyDescent="0.3">
      <c r="A119" s="174" t="s">
        <v>127</v>
      </c>
    </row>
    <row r="120" spans="1:6" ht="65.25" customHeight="1" thickBot="1" x14ac:dyDescent="0.4">
      <c r="A120" s="389" t="s">
        <v>123</v>
      </c>
      <c r="B120" s="390"/>
      <c r="C120" s="390"/>
      <c r="D120" s="391"/>
      <c r="E120" s="217" t="s">
        <v>128</v>
      </c>
      <c r="F120" s="279"/>
    </row>
    <row r="121" spans="1:6" ht="91.5" customHeight="1" thickBot="1" x14ac:dyDescent="0.3">
      <c r="A121" s="308" t="s">
        <v>463</v>
      </c>
      <c r="B121" s="309"/>
      <c r="C121" s="309"/>
      <c r="D121" s="310"/>
      <c r="E121" s="214" t="s">
        <v>455</v>
      </c>
      <c r="F121" s="204"/>
    </row>
    <row r="122" spans="1:6" ht="15.75" x14ac:dyDescent="0.25">
      <c r="A122" s="174"/>
    </row>
    <row r="128" spans="1:6" ht="118.5" customHeight="1" x14ac:dyDescent="0.25"/>
  </sheetData>
  <mergeCells count="17">
    <mergeCell ref="B110:D110"/>
    <mergeCell ref="B111:D111"/>
    <mergeCell ref="B116:D116"/>
    <mergeCell ref="A120:D120"/>
    <mergeCell ref="A121:D121"/>
    <mergeCell ref="B113:D113"/>
    <mergeCell ref="B114:D114"/>
    <mergeCell ref="B115:D115"/>
    <mergeCell ref="B112:D112"/>
    <mergeCell ref="B105:D105"/>
    <mergeCell ref="B106:D106"/>
    <mergeCell ref="A19:A20"/>
    <mergeCell ref="B19:B20"/>
    <mergeCell ref="C19:C20"/>
    <mergeCell ref="D19:D20"/>
    <mergeCell ref="B103:D103"/>
    <mergeCell ref="B104:D104"/>
  </mergeCells>
  <hyperlinks>
    <hyperlink ref="A99" r:id="rId1" display="https://www.difi.no/fagomrader-og-tjenester/digitalisering-og-samordning/finansiering-av-ikt-prosjekter/medfinansiering-av-digitaliseringsprosjekt/slik-soker-du" xr:uid="{ED7369FF-CD23-4F71-9040-BC0EF9F01B7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Normal="100" workbookViewId="0">
      <selection activeCell="D23" sqref="D23"/>
    </sheetView>
  </sheetViews>
  <sheetFormatPr baseColWidth="10" defaultColWidth="11.42578125" defaultRowHeight="15" x14ac:dyDescent="0.25"/>
  <cols>
    <col min="1" max="1" width="37" style="3" customWidth="1"/>
    <col min="2" max="2" width="28.85546875" style="3" customWidth="1"/>
    <col min="3" max="3" width="31.42578125" style="3" bestFit="1" customWidth="1"/>
    <col min="4" max="4" width="50.42578125" style="3" customWidth="1"/>
    <col min="5" max="5" width="11.42578125" style="3" customWidth="1"/>
    <col min="6" max="16384" width="11.42578125" style="3"/>
  </cols>
  <sheetData>
    <row r="1" spans="1:7" x14ac:dyDescent="0.25">
      <c r="A1" s="1" t="s">
        <v>129</v>
      </c>
      <c r="B1" s="2"/>
    </row>
    <row r="2" spans="1:7" x14ac:dyDescent="0.25">
      <c r="A2" s="4"/>
      <c r="B2" s="3" t="s">
        <v>130</v>
      </c>
    </row>
    <row r="3" spans="1:7" x14ac:dyDescent="0.25">
      <c r="A3" s="5"/>
      <c r="B3" s="194" t="s">
        <v>131</v>
      </c>
    </row>
    <row r="4" spans="1:7" x14ac:dyDescent="0.25">
      <c r="A4" s="6"/>
      <c r="B4" s="3" t="s">
        <v>132</v>
      </c>
    </row>
    <row r="5" spans="1:7" x14ac:dyDescent="0.25">
      <c r="A5" s="7"/>
      <c r="B5" s="3" t="s">
        <v>133</v>
      </c>
    </row>
    <row r="7" spans="1:7" x14ac:dyDescent="0.25">
      <c r="A7" s="3" t="s">
        <v>134</v>
      </c>
      <c r="B7" s="132">
        <v>2021</v>
      </c>
      <c r="C7" s="8" t="s">
        <v>135</v>
      </c>
    </row>
    <row r="9" spans="1:7" x14ac:dyDescent="0.25">
      <c r="A9" s="9" t="s">
        <v>136</v>
      </c>
      <c r="B9" s="10" t="s">
        <v>137</v>
      </c>
      <c r="C9" s="10" t="s">
        <v>138</v>
      </c>
    </row>
    <row r="10" spans="1:7" hidden="1" x14ac:dyDescent="0.25">
      <c r="A10" s="3" t="s">
        <v>139</v>
      </c>
      <c r="B10" s="162" t="str">
        <f>+Søknad!B5</f>
        <v>Digital behandlings- og egenbehandlingsplan</v>
      </c>
      <c r="C10" s="8"/>
    </row>
    <row r="11" spans="1:7" hidden="1" x14ac:dyDescent="0.25">
      <c r="A11" s="3" t="s">
        <v>140</v>
      </c>
      <c r="B11" s="11">
        <v>2020</v>
      </c>
      <c r="C11" s="8" t="s">
        <v>135</v>
      </c>
    </row>
    <row r="12" spans="1:7" x14ac:dyDescent="0.25">
      <c r="A12" s="3" t="s">
        <v>141</v>
      </c>
      <c r="B12" s="11">
        <v>2021</v>
      </c>
      <c r="C12" s="8" t="s">
        <v>135</v>
      </c>
    </row>
    <row r="13" spans="1:7" x14ac:dyDescent="0.25">
      <c r="A13" s="3" t="s">
        <v>142</v>
      </c>
      <c r="B13" s="12">
        <v>2030</v>
      </c>
    </row>
    <row r="15" spans="1:7" x14ac:dyDescent="0.25">
      <c r="A15" s="9" t="s">
        <v>143</v>
      </c>
      <c r="B15" s="10" t="s">
        <v>137</v>
      </c>
      <c r="C15" s="10" t="s">
        <v>138</v>
      </c>
    </row>
    <row r="16" spans="1:7" ht="32.25" customHeight="1" x14ac:dyDescent="0.25">
      <c r="A16" s="3" t="s">
        <v>144</v>
      </c>
      <c r="B16" s="13">
        <v>0.04</v>
      </c>
      <c r="C16" s="8" t="s">
        <v>145</v>
      </c>
      <c r="D16" s="398" t="s">
        <v>146</v>
      </c>
      <c r="E16" s="399"/>
      <c r="F16" s="399"/>
      <c r="G16" s="399"/>
    </row>
    <row r="17" spans="1:7" ht="33" customHeight="1" x14ac:dyDescent="0.25">
      <c r="A17" s="3" t="s">
        <v>147</v>
      </c>
      <c r="B17" s="14">
        <v>537</v>
      </c>
      <c r="C17" s="8" t="s">
        <v>148</v>
      </c>
      <c r="D17" s="398" t="s">
        <v>149</v>
      </c>
      <c r="E17" s="399"/>
      <c r="F17" s="399"/>
      <c r="G17" s="399"/>
    </row>
    <row r="18" spans="1:7" ht="31.5" customHeight="1" x14ac:dyDescent="0.25">
      <c r="A18" s="3" t="s">
        <v>150</v>
      </c>
      <c r="B18" s="14">
        <v>292</v>
      </c>
      <c r="C18" s="8" t="s">
        <v>148</v>
      </c>
      <c r="D18" s="400" t="s">
        <v>151</v>
      </c>
      <c r="E18" s="401"/>
      <c r="F18" s="401"/>
      <c r="G18" s="401"/>
    </row>
    <row r="19" spans="1:7" x14ac:dyDescent="0.25">
      <c r="A19" s="3" t="s">
        <v>152</v>
      </c>
      <c r="B19" s="15">
        <v>1.2999999999999999E-2</v>
      </c>
      <c r="D19" s="399" t="s">
        <v>153</v>
      </c>
      <c r="E19" s="399"/>
      <c r="F19" s="399"/>
      <c r="G19" s="399"/>
    </row>
    <row r="20" spans="1:7" ht="30" x14ac:dyDescent="0.25">
      <c r="A20" s="3" t="s">
        <v>154</v>
      </c>
      <c r="B20" s="14">
        <v>10</v>
      </c>
      <c r="C20" s="109" t="s">
        <v>155</v>
      </c>
      <c r="D20" s="2"/>
    </row>
    <row r="21" spans="1:7" x14ac:dyDescent="0.25">
      <c r="D21" s="2"/>
    </row>
    <row r="22" spans="1:7" x14ac:dyDescent="0.25">
      <c r="D22" s="2"/>
    </row>
    <row r="25" spans="1:7" x14ac:dyDescent="0.25">
      <c r="A25" s="199" t="s">
        <v>156</v>
      </c>
      <c r="B25" s="199"/>
      <c r="C25" s="200"/>
      <c r="D25" s="201"/>
      <c r="E25" s="201"/>
    </row>
    <row r="26" spans="1:7" x14ac:dyDescent="0.25">
      <c r="A26" s="392"/>
      <c r="B26" s="393"/>
      <c r="C26" s="202"/>
      <c r="D26" s="203"/>
    </row>
    <row r="27" spans="1:7" x14ac:dyDescent="0.25">
      <c r="A27" s="394"/>
      <c r="B27" s="395"/>
      <c r="C27" s="202"/>
    </row>
    <row r="28" spans="1:7" x14ac:dyDescent="0.25">
      <c r="A28" s="394"/>
      <c r="B28" s="395"/>
      <c r="C28" s="202"/>
    </row>
    <row r="29" spans="1:7" x14ac:dyDescent="0.25">
      <c r="A29" s="394"/>
      <c r="B29" s="395"/>
    </row>
    <row r="30" spans="1:7" x14ac:dyDescent="0.25">
      <c r="A30" s="394"/>
      <c r="B30" s="395"/>
    </row>
    <row r="31" spans="1:7" x14ac:dyDescent="0.25">
      <c r="A31" s="394"/>
      <c r="B31" s="395"/>
    </row>
    <row r="32" spans="1:7" x14ac:dyDescent="0.25">
      <c r="A32" s="394"/>
      <c r="B32" s="395"/>
    </row>
    <row r="33" spans="1:2" x14ac:dyDescent="0.25">
      <c r="A33" s="394"/>
      <c r="B33" s="395"/>
    </row>
    <row r="34" spans="1:2" x14ac:dyDescent="0.25">
      <c r="A34" s="394"/>
      <c r="B34" s="395"/>
    </row>
    <row r="35" spans="1:2" x14ac:dyDescent="0.25">
      <c r="A35" s="396"/>
      <c r="B35" s="397"/>
    </row>
  </sheetData>
  <mergeCells count="5">
    <mergeCell ref="A26:B35"/>
    <mergeCell ref="D16:G16"/>
    <mergeCell ref="D17:G17"/>
    <mergeCell ref="D18:G18"/>
    <mergeCell ref="D19:G19"/>
  </mergeCells>
  <pageMargins left="0.70000000000000007" right="0.70000000000000007" top="0.75" bottom="0.75" header="0.30000000000000004" footer="0.30000000000000004"/>
  <pageSetup paperSize="9" scale="97" fitToWidth="0" fitToHeight="0" orientation="portrait" r:id="rId1"/>
  <colBreaks count="2" manualBreakCount="2">
    <brk id="1" max="19" man="1"/>
    <brk id="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67"/>
  <sheetViews>
    <sheetView topLeftCell="A109" zoomScale="90" zoomScaleNormal="90" zoomScaleSheetLayoutView="100" workbookViewId="0">
      <selection activeCell="A62" sqref="A62"/>
    </sheetView>
  </sheetViews>
  <sheetFormatPr baseColWidth="10" defaultColWidth="13" defaultRowHeight="20.45" customHeight="1" x14ac:dyDescent="0.25"/>
  <cols>
    <col min="1" max="1" width="115.5703125" style="23" customWidth="1"/>
    <col min="2" max="2" width="17" style="17" bestFit="1" customWidth="1"/>
    <col min="3" max="3" width="18.42578125" style="18" customWidth="1"/>
    <col min="4" max="42" width="18.42578125" style="17" customWidth="1"/>
    <col min="43" max="43" width="18.42578125" style="3" customWidth="1"/>
    <col min="44" max="44" width="5.42578125" style="19" customWidth="1"/>
    <col min="45" max="45" width="13" style="3" customWidth="1"/>
    <col min="46" max="16384" width="13" style="3"/>
  </cols>
  <sheetData>
    <row r="1" spans="1:46" ht="20.45" customHeight="1" x14ac:dyDescent="0.35">
      <c r="A1" s="16" t="s">
        <v>344</v>
      </c>
    </row>
    <row r="2" spans="1:46" ht="20.45" customHeight="1" x14ac:dyDescent="0.25">
      <c r="A2" s="20" t="s">
        <v>157</v>
      </c>
      <c r="B2" s="21" t="s">
        <v>138</v>
      </c>
      <c r="C2" s="22" t="s">
        <v>158</v>
      </c>
      <c r="D2" s="3"/>
    </row>
    <row r="3" spans="1:46" ht="20.45" customHeight="1" x14ac:dyDescent="0.25">
      <c r="A3" s="23" t="s">
        <v>159</v>
      </c>
      <c r="B3" s="3" t="s">
        <v>160</v>
      </c>
      <c r="C3" s="24"/>
      <c r="D3" s="3"/>
    </row>
    <row r="4" spans="1:46" ht="20.45" customHeight="1" x14ac:dyDescent="0.25">
      <c r="A4" s="23" t="s">
        <v>161</v>
      </c>
      <c r="B4" s="3" t="s">
        <v>162</v>
      </c>
      <c r="C4" s="24"/>
    </row>
    <row r="5" spans="1:46" ht="20.45" customHeight="1" x14ac:dyDescent="0.25">
      <c r="A5" s="23" t="s">
        <v>163</v>
      </c>
      <c r="B5" s="3" t="s">
        <v>164</v>
      </c>
      <c r="C5" s="25"/>
    </row>
    <row r="6" spans="1:46" ht="19.5" customHeight="1" x14ac:dyDescent="0.25">
      <c r="B6" s="3"/>
      <c r="C6" s="26"/>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6" ht="19.5" customHeight="1" x14ac:dyDescent="0.25">
      <c r="B7" s="21"/>
      <c r="C7" s="146">
        <f>'Generelle forutsetninger'!$B$7</f>
        <v>2021</v>
      </c>
      <c r="D7" s="146">
        <f t="shared" ref="D7:AQ7" si="0">C7+1</f>
        <v>2022</v>
      </c>
      <c r="E7" s="146">
        <f t="shared" si="0"/>
        <v>2023</v>
      </c>
      <c r="F7" s="146">
        <f t="shared" si="0"/>
        <v>2024</v>
      </c>
      <c r="G7" s="146">
        <f t="shared" si="0"/>
        <v>2025</v>
      </c>
      <c r="H7" s="146">
        <f t="shared" si="0"/>
        <v>2026</v>
      </c>
      <c r="I7" s="146">
        <f t="shared" si="0"/>
        <v>2027</v>
      </c>
      <c r="J7" s="146">
        <f t="shared" si="0"/>
        <v>2028</v>
      </c>
      <c r="K7" s="146">
        <f t="shared" si="0"/>
        <v>2029</v>
      </c>
      <c r="L7" s="146">
        <f t="shared" si="0"/>
        <v>2030</v>
      </c>
      <c r="M7" s="146">
        <f t="shared" si="0"/>
        <v>2031</v>
      </c>
      <c r="N7" s="146">
        <f t="shared" si="0"/>
        <v>2032</v>
      </c>
      <c r="O7" s="146">
        <f t="shared" si="0"/>
        <v>2033</v>
      </c>
      <c r="P7" s="146">
        <f t="shared" si="0"/>
        <v>2034</v>
      </c>
      <c r="Q7" s="146">
        <f t="shared" si="0"/>
        <v>2035</v>
      </c>
      <c r="R7" s="146">
        <f t="shared" si="0"/>
        <v>2036</v>
      </c>
      <c r="S7" s="146">
        <f t="shared" si="0"/>
        <v>2037</v>
      </c>
      <c r="T7" s="146">
        <f t="shared" si="0"/>
        <v>2038</v>
      </c>
      <c r="U7" s="146">
        <f t="shared" si="0"/>
        <v>2039</v>
      </c>
      <c r="V7" s="146">
        <f t="shared" si="0"/>
        <v>2040</v>
      </c>
      <c r="W7" s="146">
        <f t="shared" si="0"/>
        <v>2041</v>
      </c>
      <c r="X7" s="146">
        <f t="shared" si="0"/>
        <v>2042</v>
      </c>
      <c r="Y7" s="146">
        <f t="shared" si="0"/>
        <v>2043</v>
      </c>
      <c r="Z7" s="146">
        <f t="shared" si="0"/>
        <v>2044</v>
      </c>
      <c r="AA7" s="146">
        <f t="shared" si="0"/>
        <v>2045</v>
      </c>
      <c r="AB7" s="146">
        <f t="shared" si="0"/>
        <v>2046</v>
      </c>
      <c r="AC7" s="146">
        <f t="shared" si="0"/>
        <v>2047</v>
      </c>
      <c r="AD7" s="146">
        <f t="shared" si="0"/>
        <v>2048</v>
      </c>
      <c r="AE7" s="146">
        <f t="shared" si="0"/>
        <v>2049</v>
      </c>
      <c r="AF7" s="146">
        <f t="shared" si="0"/>
        <v>2050</v>
      </c>
      <c r="AG7" s="146">
        <f t="shared" si="0"/>
        <v>2051</v>
      </c>
      <c r="AH7" s="146">
        <f t="shared" si="0"/>
        <v>2052</v>
      </c>
      <c r="AI7" s="146">
        <f t="shared" si="0"/>
        <v>2053</v>
      </c>
      <c r="AJ7" s="146">
        <f t="shared" si="0"/>
        <v>2054</v>
      </c>
      <c r="AK7" s="146">
        <f t="shared" si="0"/>
        <v>2055</v>
      </c>
      <c r="AL7" s="146">
        <f t="shared" si="0"/>
        <v>2056</v>
      </c>
      <c r="AM7" s="146">
        <f t="shared" si="0"/>
        <v>2057</v>
      </c>
      <c r="AN7" s="146">
        <f t="shared" si="0"/>
        <v>2058</v>
      </c>
      <c r="AO7" s="146">
        <f t="shared" si="0"/>
        <v>2059</v>
      </c>
      <c r="AP7" s="146">
        <f t="shared" si="0"/>
        <v>2060</v>
      </c>
      <c r="AQ7" s="146">
        <f t="shared" si="0"/>
        <v>2061</v>
      </c>
    </row>
    <row r="8" spans="1:46" ht="19.5" customHeight="1" x14ac:dyDescent="0.25">
      <c r="A8" s="3" t="s">
        <v>165</v>
      </c>
      <c r="B8" s="3" t="s">
        <v>166</v>
      </c>
      <c r="C8" s="147">
        <f>IF(AND(C7&gt;=$C4,C7&lt;='Generelle forutsetninger'!$B$13),$C3*'Generelle forutsetninger'!$B$17*(1+'Generelle forutsetninger'!$B$19)^(C7-$C7),0)</f>
        <v>0</v>
      </c>
      <c r="D8" s="147">
        <f>IF(AND(D7&gt;=$C4,D7&lt;='Generelle forutsetninger'!$B$13),$C3*'Generelle forutsetninger'!$B$17*(1+'Generelle forutsetninger'!$B$19)^(D7-$C7),0)</f>
        <v>0</v>
      </c>
      <c r="E8" s="147">
        <f>IF(AND(E7&gt;=$C4,E7&lt;='Generelle forutsetninger'!$B$13),$C3*'Generelle forutsetninger'!$B$17*(1+'Generelle forutsetninger'!$B$19)^(E7-$C7),0)</f>
        <v>0</v>
      </c>
      <c r="F8" s="147">
        <f>IF(AND(F7&gt;=$C4,F7&lt;='Generelle forutsetninger'!$B$13),$C3*'Generelle forutsetninger'!$B$17*(1+'Generelle forutsetninger'!$B$19)^(F7-$C7),0)</f>
        <v>0</v>
      </c>
      <c r="G8" s="147">
        <f>IF(AND(G7&gt;=$C4,G7&lt;='Generelle forutsetninger'!$B$13),$C3*'Generelle forutsetninger'!$B$17*(1+'Generelle forutsetninger'!$B$19)^(G7-$C7),0)</f>
        <v>0</v>
      </c>
      <c r="H8" s="147">
        <f>IF(AND(H7&gt;=$C4,H7&lt;='Generelle forutsetninger'!$B$13),$C3*'Generelle forutsetninger'!$B$17*(1+'Generelle forutsetninger'!$B$19)^(H7-$C7),0)</f>
        <v>0</v>
      </c>
      <c r="I8" s="147">
        <f>IF(AND(I7&gt;=$C4,I7&lt;='Generelle forutsetninger'!$B$13),$C3*'Generelle forutsetninger'!$B$17*(1+'Generelle forutsetninger'!$B$19)^(I7-$C7),0)</f>
        <v>0</v>
      </c>
      <c r="J8" s="147">
        <f>IF(AND(J7&gt;=$C4,J7&lt;='Generelle forutsetninger'!$B$13),$C3*'Generelle forutsetninger'!$B$17*(1+'Generelle forutsetninger'!$B$19)^(J7-$C7),0)</f>
        <v>0</v>
      </c>
      <c r="K8" s="147">
        <f>IF(AND(K7&gt;=$C4,K7&lt;='Generelle forutsetninger'!$B$13),$C3*'Generelle forutsetninger'!$B$17*(1+'Generelle forutsetninger'!$B$19)^(K7-$C7),0)</f>
        <v>0</v>
      </c>
      <c r="L8" s="147">
        <f>IF(AND(L7&gt;=$C4,L7&lt;='Generelle forutsetninger'!$B$13),$C3*'Generelle forutsetninger'!$B$17*(1+'Generelle forutsetninger'!$B$19)^(L7-$C7),0)</f>
        <v>0</v>
      </c>
      <c r="M8" s="147">
        <f>IF(AND(M7&gt;=$C4,M7&lt;='Generelle forutsetninger'!$B$13),$C3*'Generelle forutsetninger'!$B$17*(1+'Generelle forutsetninger'!$B$19)^(M7-$C7),0)</f>
        <v>0</v>
      </c>
      <c r="N8" s="147">
        <f>IF(AND(N7&gt;=$C4,N7&lt;='Generelle forutsetninger'!$B$13),$C3*'Generelle forutsetninger'!$B$17*(1+'Generelle forutsetninger'!$B$19)^(N7-$C7),0)</f>
        <v>0</v>
      </c>
      <c r="O8" s="147">
        <f>IF(AND(O7&gt;=$C4,O7&lt;='Generelle forutsetninger'!$B$13),$C3*'Generelle forutsetninger'!$B$17*(1+'Generelle forutsetninger'!$B$19)^(O7-$C7),0)</f>
        <v>0</v>
      </c>
      <c r="P8" s="147">
        <f>IF(AND(P7&gt;=$C4,P7&lt;='Generelle forutsetninger'!$B$13),$C3*'Generelle forutsetninger'!$B$17*(1+'Generelle forutsetninger'!$B$19)^(P7-$C7),0)</f>
        <v>0</v>
      </c>
      <c r="Q8" s="147">
        <f>IF(AND(Q7&gt;=$C4,Q7&lt;='Generelle forutsetninger'!$B$13),$C3*'Generelle forutsetninger'!$B$17*(1+'Generelle forutsetninger'!$B$19)^(Q7-$C7),0)</f>
        <v>0</v>
      </c>
      <c r="R8" s="147">
        <f>IF(AND(R7&gt;=$C4,R7&lt;='Generelle forutsetninger'!$B$13),$C3*'Generelle forutsetninger'!$B$17*(1+'Generelle forutsetninger'!$B$19)^(R7-$C7),0)</f>
        <v>0</v>
      </c>
      <c r="S8" s="147">
        <f>IF(AND(S7&gt;=$C4,S7&lt;='Generelle forutsetninger'!$B$13),$C3*'Generelle forutsetninger'!$B$17*(1+'Generelle forutsetninger'!$B$19)^(S7-$C7),0)</f>
        <v>0</v>
      </c>
      <c r="T8" s="147">
        <f>IF(AND(T7&gt;=$C4,T7&lt;='Generelle forutsetninger'!$B$13),$C3*'Generelle forutsetninger'!$B$17*(1+'Generelle forutsetninger'!$B$19)^(T7-$C7),0)</f>
        <v>0</v>
      </c>
      <c r="U8" s="147">
        <f>IF(AND(U7&gt;=$C4,U7&lt;='Generelle forutsetninger'!$B$13),$C3*'Generelle forutsetninger'!$B$17*(1+'Generelle forutsetninger'!$B$19)^(U7-$C7),0)</f>
        <v>0</v>
      </c>
      <c r="V8" s="147">
        <f>IF(AND(V7&gt;=$C4,V7&lt;='Generelle forutsetninger'!$B$13),$C3*'Generelle forutsetninger'!$B$17*(1+'Generelle forutsetninger'!$B$19)^(V7-$C7),0)</f>
        <v>0</v>
      </c>
      <c r="W8" s="147">
        <f>IF(AND(W7&gt;=$C4,W7&lt;='Generelle forutsetninger'!$B$13),$C3*'Generelle forutsetninger'!$B$17*(1+'Generelle forutsetninger'!$B$19)^(W7-$C7),0)</f>
        <v>0</v>
      </c>
      <c r="X8" s="147">
        <f>IF(AND(X7&gt;=$C4,X7&lt;='Generelle forutsetninger'!$B$13),$C3*'Generelle forutsetninger'!$B$17*(1+'Generelle forutsetninger'!$B$19)^(X7-$C7),0)</f>
        <v>0</v>
      </c>
      <c r="Y8" s="147">
        <f>IF(AND(Y7&gt;=$C4,Y7&lt;='Generelle forutsetninger'!$B$13),$C3*'Generelle forutsetninger'!$B$17*(1+'Generelle forutsetninger'!$B$19)^(Y7-$C7),0)</f>
        <v>0</v>
      </c>
      <c r="Z8" s="147">
        <f>IF(AND(Z7&gt;=$C4,Z7&lt;='Generelle forutsetninger'!$B$13),$C3*'Generelle forutsetninger'!$B$17*(1+'Generelle forutsetninger'!$B$19)^(Z7-$C7),0)</f>
        <v>0</v>
      </c>
      <c r="AA8" s="147">
        <f>IF(AND(AA7&gt;=$C4,AA7&lt;='Generelle forutsetninger'!$B$13),$C3*'Generelle forutsetninger'!$B$17*(1+'Generelle forutsetninger'!$B$19)^(AA7-$C7),0)</f>
        <v>0</v>
      </c>
      <c r="AB8" s="147">
        <f>IF(AND(AB7&gt;=$C4,AB7&lt;='Generelle forutsetninger'!$B$13),$C3*'Generelle forutsetninger'!$B$17*(1+'Generelle forutsetninger'!$B$19)^(AB7-$C7),0)</f>
        <v>0</v>
      </c>
      <c r="AC8" s="147">
        <f>IF(AND(AC7&gt;=$C4,AC7&lt;='Generelle forutsetninger'!$B$13),$C3*'Generelle forutsetninger'!$B$17*(1+'Generelle forutsetninger'!$B$19)^(AC7-$C7),0)</f>
        <v>0</v>
      </c>
      <c r="AD8" s="147">
        <f>IF(AND(AD7&gt;=$C4,AD7&lt;='Generelle forutsetninger'!$B$13),$C3*'Generelle forutsetninger'!$B$17*(1+'Generelle forutsetninger'!$B$19)^(AD7-$C7),0)</f>
        <v>0</v>
      </c>
      <c r="AE8" s="147">
        <f>IF(AND(AE7&gt;=$C4,AE7&lt;='Generelle forutsetninger'!$B$13),$C3*'Generelle forutsetninger'!$B$17*(1+'Generelle forutsetninger'!$B$19)^(AE7-$C7),0)</f>
        <v>0</v>
      </c>
      <c r="AF8" s="147">
        <f>IF(AND(AF7&gt;=$C4,AF7&lt;='Generelle forutsetninger'!$B$13),$C3*'Generelle forutsetninger'!$B$17*(1+'Generelle forutsetninger'!$B$19)^(AF7-$C7),0)</f>
        <v>0</v>
      </c>
      <c r="AG8" s="147">
        <f>IF(AND(AG7&gt;=$C4,AG7&lt;='Generelle forutsetninger'!$B$13),$C3*'Generelle forutsetninger'!$B$17*(1+'Generelle forutsetninger'!$B$19)^(AG7-$C7),0)</f>
        <v>0</v>
      </c>
      <c r="AH8" s="147">
        <f>IF(AND(AH7&gt;=$C4,AH7&lt;='Generelle forutsetninger'!$B$13),$C3*'Generelle forutsetninger'!$B$17*(1+'Generelle forutsetninger'!$B$19)^(AH7-$C7),0)</f>
        <v>0</v>
      </c>
      <c r="AI8" s="147">
        <f>IF(AND(AI7&gt;=$C4,AI7&lt;='Generelle forutsetninger'!$B$13),$C3*'Generelle forutsetninger'!$B$17*(1+'Generelle forutsetninger'!$B$19)^(AI7-$C7),0)</f>
        <v>0</v>
      </c>
      <c r="AJ8" s="147">
        <f>IF(AND(AJ7&gt;=$C4,AJ7&lt;='Generelle forutsetninger'!$B$13),$C3*'Generelle forutsetninger'!$B$17*(1+'Generelle forutsetninger'!$B$19)^(AJ7-$C7),0)</f>
        <v>0</v>
      </c>
      <c r="AK8" s="147">
        <f>IF(AND(AK7&gt;=$C4,AK7&lt;='Generelle forutsetninger'!$B$13),$C3*'Generelle forutsetninger'!$B$17*(1+'Generelle forutsetninger'!$B$19)^(AK7-$C7),0)</f>
        <v>0</v>
      </c>
      <c r="AL8" s="147">
        <f>IF(AND(AL7&gt;=$C4,AL7&lt;='Generelle forutsetninger'!$B$13),$C3*'Generelle forutsetninger'!$B$17*(1+'Generelle forutsetninger'!$B$19)^(AL7-$C7),0)</f>
        <v>0</v>
      </c>
      <c r="AM8" s="147">
        <f>IF(AND(AM7&gt;=$C4,AM7&lt;='Generelle forutsetninger'!$B$13),$C3*'Generelle forutsetninger'!$B$17*(1+'Generelle forutsetninger'!$B$19)^(AM7-$C7),0)</f>
        <v>0</v>
      </c>
      <c r="AN8" s="147">
        <f>IF(AND(AN7&gt;=$C4,AN7&lt;='Generelle forutsetninger'!$B$13),$C3*'Generelle forutsetninger'!$B$17*(1+'Generelle forutsetninger'!$B$19)^(AN7-$C7),0)</f>
        <v>0</v>
      </c>
      <c r="AO8" s="147">
        <f>IF(AND(AO7&gt;=$C4,AO7&lt;='Generelle forutsetninger'!$B$13),$C3*'Generelle forutsetninger'!$B$17*(1+'Generelle forutsetninger'!$B$19)^(AO7-$C7),0)</f>
        <v>0</v>
      </c>
      <c r="AP8" s="147">
        <f>IF(AND(AP7&gt;=$C4,AP7&lt;='Generelle forutsetninger'!$B$13),$C3*'Generelle forutsetninger'!$B$17*(1+'Generelle forutsetninger'!$B$19)^(AP7-$C7),0)</f>
        <v>0</v>
      </c>
      <c r="AQ8" s="147">
        <f>IF(AND(AQ7&gt;=$C4,AQ7&lt;='Generelle forutsetninger'!$B$13),$C3*'Generelle forutsetninger'!$B$17*(1+'Generelle forutsetninger'!$B$19)^(AQ7-$C7),0)</f>
        <v>0</v>
      </c>
    </row>
    <row r="9" spans="1:46" ht="19.5" customHeight="1" x14ac:dyDescent="0.25">
      <c r="A9" s="3" t="s">
        <v>167</v>
      </c>
      <c r="B9" s="3" t="s">
        <v>168</v>
      </c>
      <c r="C9" s="147">
        <f>0.2*C8</f>
        <v>0</v>
      </c>
      <c r="D9" s="147">
        <f t="shared" ref="D9:AP9" si="1">0.2*D8</f>
        <v>0</v>
      </c>
      <c r="E9" s="147">
        <f t="shared" si="1"/>
        <v>0</v>
      </c>
      <c r="F9" s="147">
        <f t="shared" si="1"/>
        <v>0</v>
      </c>
      <c r="G9" s="147">
        <f t="shared" si="1"/>
        <v>0</v>
      </c>
      <c r="H9" s="147">
        <f t="shared" si="1"/>
        <v>0</v>
      </c>
      <c r="I9" s="147">
        <f t="shared" si="1"/>
        <v>0</v>
      </c>
      <c r="J9" s="147">
        <f t="shared" si="1"/>
        <v>0</v>
      </c>
      <c r="K9" s="147">
        <f t="shared" si="1"/>
        <v>0</v>
      </c>
      <c r="L9" s="147">
        <f t="shared" si="1"/>
        <v>0</v>
      </c>
      <c r="M9" s="147">
        <f t="shared" si="1"/>
        <v>0</v>
      </c>
      <c r="N9" s="147">
        <f t="shared" si="1"/>
        <v>0</v>
      </c>
      <c r="O9" s="147">
        <f t="shared" si="1"/>
        <v>0</v>
      </c>
      <c r="P9" s="147">
        <f t="shared" si="1"/>
        <v>0</v>
      </c>
      <c r="Q9" s="147">
        <f t="shared" si="1"/>
        <v>0</v>
      </c>
      <c r="R9" s="147">
        <f t="shared" si="1"/>
        <v>0</v>
      </c>
      <c r="S9" s="147">
        <f t="shared" si="1"/>
        <v>0</v>
      </c>
      <c r="T9" s="147">
        <f t="shared" si="1"/>
        <v>0</v>
      </c>
      <c r="U9" s="147">
        <f t="shared" si="1"/>
        <v>0</v>
      </c>
      <c r="V9" s="147">
        <f t="shared" si="1"/>
        <v>0</v>
      </c>
      <c r="W9" s="147">
        <f t="shared" si="1"/>
        <v>0</v>
      </c>
      <c r="X9" s="147">
        <f t="shared" si="1"/>
        <v>0</v>
      </c>
      <c r="Y9" s="147">
        <f t="shared" si="1"/>
        <v>0</v>
      </c>
      <c r="Z9" s="147">
        <f t="shared" si="1"/>
        <v>0</v>
      </c>
      <c r="AA9" s="147">
        <f t="shared" si="1"/>
        <v>0</v>
      </c>
      <c r="AB9" s="147">
        <f t="shared" si="1"/>
        <v>0</v>
      </c>
      <c r="AC9" s="147">
        <f t="shared" si="1"/>
        <v>0</v>
      </c>
      <c r="AD9" s="147">
        <f t="shared" si="1"/>
        <v>0</v>
      </c>
      <c r="AE9" s="147">
        <f t="shared" si="1"/>
        <v>0</v>
      </c>
      <c r="AF9" s="147">
        <f t="shared" si="1"/>
        <v>0</v>
      </c>
      <c r="AG9" s="147">
        <f t="shared" si="1"/>
        <v>0</v>
      </c>
      <c r="AH9" s="147">
        <f t="shared" si="1"/>
        <v>0</v>
      </c>
      <c r="AI9" s="147">
        <f t="shared" si="1"/>
        <v>0</v>
      </c>
      <c r="AJ9" s="147">
        <f t="shared" si="1"/>
        <v>0</v>
      </c>
      <c r="AK9" s="147">
        <f t="shared" si="1"/>
        <v>0</v>
      </c>
      <c r="AL9" s="147">
        <f t="shared" si="1"/>
        <v>0</v>
      </c>
      <c r="AM9" s="147">
        <f t="shared" si="1"/>
        <v>0</v>
      </c>
      <c r="AN9" s="147">
        <f t="shared" si="1"/>
        <v>0</v>
      </c>
      <c r="AO9" s="147">
        <f t="shared" si="1"/>
        <v>0</v>
      </c>
      <c r="AP9" s="147">
        <f t="shared" si="1"/>
        <v>0</v>
      </c>
      <c r="AQ9" s="147">
        <f>0.2*AQ8</f>
        <v>0</v>
      </c>
    </row>
    <row r="10" spans="1:46" ht="19.5" customHeight="1" x14ac:dyDescent="0.25">
      <c r="B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6" ht="20.45" customHeight="1" x14ac:dyDescent="0.25">
      <c r="A11" s="20" t="s">
        <v>169</v>
      </c>
      <c r="B11" s="21" t="s">
        <v>138</v>
      </c>
      <c r="C11" s="22" t="s">
        <v>158</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20.45" customHeight="1" x14ac:dyDescent="0.25">
      <c r="A12" s="23" t="s">
        <v>170</v>
      </c>
      <c r="B12" s="3" t="s">
        <v>166</v>
      </c>
      <c r="C12" s="30"/>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6" ht="20.45" customHeight="1" x14ac:dyDescent="0.25">
      <c r="A13" s="23" t="s">
        <v>171</v>
      </c>
      <c r="B13" s="3" t="s">
        <v>135</v>
      </c>
      <c r="C13" s="24"/>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6" ht="20.45" customHeight="1" x14ac:dyDescent="0.2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6" ht="20.45" customHeight="1" x14ac:dyDescent="0.25">
      <c r="A15" s="21"/>
      <c r="B15" s="21"/>
      <c r="C15" s="146">
        <f>'Generelle forutsetninger'!$B$7</f>
        <v>2021</v>
      </c>
      <c r="D15" s="146">
        <f t="shared" ref="D15:AQ15" si="2">C15+1</f>
        <v>2022</v>
      </c>
      <c r="E15" s="146">
        <f t="shared" si="2"/>
        <v>2023</v>
      </c>
      <c r="F15" s="146">
        <f t="shared" si="2"/>
        <v>2024</v>
      </c>
      <c r="G15" s="146">
        <f t="shared" si="2"/>
        <v>2025</v>
      </c>
      <c r="H15" s="146">
        <f t="shared" si="2"/>
        <v>2026</v>
      </c>
      <c r="I15" s="146">
        <f t="shared" si="2"/>
        <v>2027</v>
      </c>
      <c r="J15" s="146">
        <f t="shared" si="2"/>
        <v>2028</v>
      </c>
      <c r="K15" s="146">
        <f t="shared" si="2"/>
        <v>2029</v>
      </c>
      <c r="L15" s="146">
        <f t="shared" si="2"/>
        <v>2030</v>
      </c>
      <c r="M15" s="146">
        <f t="shared" si="2"/>
        <v>2031</v>
      </c>
      <c r="N15" s="146">
        <f t="shared" si="2"/>
        <v>2032</v>
      </c>
      <c r="O15" s="146">
        <f t="shared" si="2"/>
        <v>2033</v>
      </c>
      <c r="P15" s="146">
        <f t="shared" si="2"/>
        <v>2034</v>
      </c>
      <c r="Q15" s="146">
        <f t="shared" si="2"/>
        <v>2035</v>
      </c>
      <c r="R15" s="146">
        <f t="shared" si="2"/>
        <v>2036</v>
      </c>
      <c r="S15" s="146">
        <f t="shared" si="2"/>
        <v>2037</v>
      </c>
      <c r="T15" s="146">
        <f t="shared" si="2"/>
        <v>2038</v>
      </c>
      <c r="U15" s="146">
        <f t="shared" si="2"/>
        <v>2039</v>
      </c>
      <c r="V15" s="146">
        <f t="shared" si="2"/>
        <v>2040</v>
      </c>
      <c r="W15" s="146">
        <f t="shared" si="2"/>
        <v>2041</v>
      </c>
      <c r="X15" s="146">
        <f t="shared" si="2"/>
        <v>2042</v>
      </c>
      <c r="Y15" s="146">
        <f t="shared" si="2"/>
        <v>2043</v>
      </c>
      <c r="Z15" s="146">
        <f t="shared" si="2"/>
        <v>2044</v>
      </c>
      <c r="AA15" s="146">
        <f t="shared" si="2"/>
        <v>2045</v>
      </c>
      <c r="AB15" s="146">
        <f t="shared" si="2"/>
        <v>2046</v>
      </c>
      <c r="AC15" s="146">
        <f t="shared" si="2"/>
        <v>2047</v>
      </c>
      <c r="AD15" s="146">
        <f t="shared" si="2"/>
        <v>2048</v>
      </c>
      <c r="AE15" s="146">
        <f t="shared" si="2"/>
        <v>2049</v>
      </c>
      <c r="AF15" s="146">
        <f t="shared" si="2"/>
        <v>2050</v>
      </c>
      <c r="AG15" s="146">
        <f t="shared" si="2"/>
        <v>2051</v>
      </c>
      <c r="AH15" s="146">
        <f t="shared" si="2"/>
        <v>2052</v>
      </c>
      <c r="AI15" s="146">
        <f t="shared" si="2"/>
        <v>2053</v>
      </c>
      <c r="AJ15" s="146">
        <f t="shared" si="2"/>
        <v>2054</v>
      </c>
      <c r="AK15" s="146">
        <f t="shared" si="2"/>
        <v>2055</v>
      </c>
      <c r="AL15" s="146">
        <f t="shared" si="2"/>
        <v>2056</v>
      </c>
      <c r="AM15" s="146">
        <f t="shared" si="2"/>
        <v>2057</v>
      </c>
      <c r="AN15" s="146">
        <f t="shared" si="2"/>
        <v>2058</v>
      </c>
      <c r="AO15" s="146">
        <f t="shared" si="2"/>
        <v>2059</v>
      </c>
      <c r="AP15" s="146">
        <f t="shared" si="2"/>
        <v>2060</v>
      </c>
      <c r="AQ15" s="146">
        <f t="shared" si="2"/>
        <v>2061</v>
      </c>
      <c r="AS15" s="20"/>
      <c r="AT15" s="20"/>
    </row>
    <row r="16" spans="1:46" ht="20.45" customHeight="1" x14ac:dyDescent="0.25">
      <c r="A16" s="3" t="s">
        <v>165</v>
      </c>
      <c r="B16" s="3" t="s">
        <v>166</v>
      </c>
      <c r="C16" s="147">
        <f>IF(AND(C15&gt;=$C13,C15&lt;='Generelle forutsetninger'!$B$13),$C12,0)</f>
        <v>0</v>
      </c>
      <c r="D16" s="147">
        <f>IF(AND(D15&gt;=$C13,D15&lt;='Generelle forutsetninger'!$B$13),$C12,0)</f>
        <v>0</v>
      </c>
      <c r="E16" s="147">
        <f>IF(AND(E15&gt;=$C13,E15&lt;='Generelle forutsetninger'!$B$13),$C12,0)</f>
        <v>0</v>
      </c>
      <c r="F16" s="147">
        <f>IF(AND(F15&gt;=$C13,F15&lt;='Generelle forutsetninger'!$B$13),$C12,0)</f>
        <v>0</v>
      </c>
      <c r="G16" s="147">
        <f>IF(AND(G15&gt;=$C13,G15&lt;='Generelle forutsetninger'!$B$13),$C12,0)</f>
        <v>0</v>
      </c>
      <c r="H16" s="147">
        <f>IF(AND(H15&gt;=$C13,H15&lt;='Generelle forutsetninger'!$B$13),$C12,0)</f>
        <v>0</v>
      </c>
      <c r="I16" s="147">
        <f>IF(AND(I15&gt;=$C13,I15&lt;='Generelle forutsetninger'!$B$13),$C12,0)</f>
        <v>0</v>
      </c>
      <c r="J16" s="147">
        <f>IF(AND(J15&gt;=$C13,J15&lt;='Generelle forutsetninger'!$B$13),$C12,0)</f>
        <v>0</v>
      </c>
      <c r="K16" s="147">
        <f>IF(AND(K15&gt;=$C13,K15&lt;='Generelle forutsetninger'!$B$13),$C12,0)</f>
        <v>0</v>
      </c>
      <c r="L16" s="147">
        <f>IF(AND(L15&gt;=$C13,L15&lt;='Generelle forutsetninger'!$B$13),$C12,0)</f>
        <v>0</v>
      </c>
      <c r="M16" s="147">
        <f>IF(AND(M15&gt;=$C13,M15&lt;='Generelle forutsetninger'!$B$13),$C12,0)</f>
        <v>0</v>
      </c>
      <c r="N16" s="147">
        <f>IF(AND(N15&gt;=$C13,N15&lt;='Generelle forutsetninger'!$B$13),$C12,0)</f>
        <v>0</v>
      </c>
      <c r="O16" s="147">
        <f>IF(AND(O15&gt;=$C13,O15&lt;='Generelle forutsetninger'!$B$13),$C12,0)</f>
        <v>0</v>
      </c>
      <c r="P16" s="147">
        <f>IF(AND(P15&gt;=$C13,P15&lt;='Generelle forutsetninger'!$B$13),$C12,0)</f>
        <v>0</v>
      </c>
      <c r="Q16" s="147">
        <f>IF(AND(Q15&gt;=$C13,Q15&lt;='Generelle forutsetninger'!$B$13),$C12,0)</f>
        <v>0</v>
      </c>
      <c r="R16" s="147">
        <f>IF(AND(R15&gt;=$C13,R15&lt;='Generelle forutsetninger'!$B$13),$C12,0)</f>
        <v>0</v>
      </c>
      <c r="S16" s="147">
        <f>IF(AND(S15&gt;=$C13,S15&lt;='Generelle forutsetninger'!$B$13),$C12,0)</f>
        <v>0</v>
      </c>
      <c r="T16" s="147">
        <f>IF(AND(T15&gt;=$C13,T15&lt;='Generelle forutsetninger'!$B$13),$C12,0)</f>
        <v>0</v>
      </c>
      <c r="U16" s="147">
        <f>IF(AND(U15&gt;=$C13,U15&lt;='Generelle forutsetninger'!$B$13),$C12,0)</f>
        <v>0</v>
      </c>
      <c r="V16" s="147">
        <f>IF(AND(V15&gt;=$C13,V15&lt;='Generelle forutsetninger'!$B$13),$C12,0)</f>
        <v>0</v>
      </c>
      <c r="W16" s="147">
        <f>IF(AND(W15&gt;=$C13,W15&lt;='Generelle forutsetninger'!$B$13),$C12,0)</f>
        <v>0</v>
      </c>
      <c r="X16" s="147">
        <f>IF(AND(X15&gt;=$C13,X15&lt;='Generelle forutsetninger'!$B$13),$C12,0)</f>
        <v>0</v>
      </c>
      <c r="Y16" s="147">
        <f>IF(AND(Y15&gt;=$C13,Y15&lt;='Generelle forutsetninger'!$B$13),$C12,0)</f>
        <v>0</v>
      </c>
      <c r="Z16" s="147">
        <f>IF(AND(Z15&gt;=$C13,Z15&lt;='Generelle forutsetninger'!$B$13),$C12,0)</f>
        <v>0</v>
      </c>
      <c r="AA16" s="147">
        <f>IF(AND(AA15&gt;=$C13,AA15&lt;='Generelle forutsetninger'!$B$13),$C12,0)</f>
        <v>0</v>
      </c>
      <c r="AB16" s="147">
        <f>IF(AND(AB15&gt;=$C13,AB15&lt;='Generelle forutsetninger'!$B$13),$C12,0)</f>
        <v>0</v>
      </c>
      <c r="AC16" s="147">
        <f>IF(AND(AC15&gt;=$C13,AC15&lt;='Generelle forutsetninger'!$B$13),$C12,0)</f>
        <v>0</v>
      </c>
      <c r="AD16" s="147">
        <f>IF(AND(AD15&gt;=$C13,AD15&lt;='Generelle forutsetninger'!$B$13),$C12,0)</f>
        <v>0</v>
      </c>
      <c r="AE16" s="147">
        <f>IF(AND(AE15&gt;=$C13,AE15&lt;='Generelle forutsetninger'!$B$13),$C12,0)</f>
        <v>0</v>
      </c>
      <c r="AF16" s="147">
        <f>IF(AND(AF15&gt;=$C13,AF15&lt;='Generelle forutsetninger'!$B$13),$C12,0)</f>
        <v>0</v>
      </c>
      <c r="AG16" s="147">
        <f>IF(AND(AG15&gt;=$C13,AG15&lt;='Generelle forutsetninger'!$B$13),$C12,0)</f>
        <v>0</v>
      </c>
      <c r="AH16" s="147">
        <f>IF(AND(AH15&gt;=$C13,AH15&lt;='Generelle forutsetninger'!$B$13),$C12,0)</f>
        <v>0</v>
      </c>
      <c r="AI16" s="147">
        <f>IF(AND(AI15&gt;=$C13,AI15&lt;='Generelle forutsetninger'!$B$13),$C12,0)</f>
        <v>0</v>
      </c>
      <c r="AJ16" s="147">
        <f>IF(AND(AJ15&gt;=$C13,AJ15&lt;='Generelle forutsetninger'!$B$13),$C12,0)</f>
        <v>0</v>
      </c>
      <c r="AK16" s="147">
        <f>IF(AND(AK15&gt;=$C13,AK15&lt;='Generelle forutsetninger'!$B$13),$C12,0)</f>
        <v>0</v>
      </c>
      <c r="AL16" s="147">
        <f>IF(AND(AL15&gt;=$C13,AL15&lt;='Generelle forutsetninger'!$B$13),$C12,0)</f>
        <v>0</v>
      </c>
      <c r="AM16" s="147">
        <f>IF(AND(AM15&gt;=$C13,AM15&lt;='Generelle forutsetninger'!$B$13),$C12,0)</f>
        <v>0</v>
      </c>
      <c r="AN16" s="147">
        <f>IF(AND(AN15&gt;=$C13,AN15&lt;='Generelle forutsetninger'!$B$13),$C12,0)</f>
        <v>0</v>
      </c>
      <c r="AO16" s="147">
        <f>IF(AND(AO15&gt;=$C13,AO15&lt;='Generelle forutsetninger'!$B$13),$C12,0)</f>
        <v>0</v>
      </c>
      <c r="AP16" s="147">
        <f>IF(AND(AP15&gt;=$C13,AP15&lt;='Generelle forutsetninger'!$B$13),$C12,0)</f>
        <v>0</v>
      </c>
      <c r="AQ16" s="147">
        <f>IF(AND(AQ15&gt;=$C13,AQ15&lt;='Generelle forutsetninger'!$B$13),$C12,0)</f>
        <v>0</v>
      </c>
    </row>
    <row r="17" spans="1:46" ht="20.45" customHeight="1" x14ac:dyDescent="0.25">
      <c r="A17" s="3" t="s">
        <v>167</v>
      </c>
      <c r="B17" s="3" t="s">
        <v>168</v>
      </c>
      <c r="C17" s="147">
        <f t="shared" ref="C17:AQ17" si="3">0.2*C16</f>
        <v>0</v>
      </c>
      <c r="D17" s="147">
        <f t="shared" si="3"/>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147">
        <f t="shared" si="3"/>
        <v>0</v>
      </c>
      <c r="Y17" s="147">
        <f t="shared" si="3"/>
        <v>0</v>
      </c>
      <c r="Z17" s="147">
        <f t="shared" si="3"/>
        <v>0</v>
      </c>
      <c r="AA17" s="147">
        <f t="shared" si="3"/>
        <v>0</v>
      </c>
      <c r="AB17" s="147">
        <f t="shared" si="3"/>
        <v>0</v>
      </c>
      <c r="AC17" s="147">
        <f t="shared" si="3"/>
        <v>0</v>
      </c>
      <c r="AD17" s="147">
        <f t="shared" si="3"/>
        <v>0</v>
      </c>
      <c r="AE17" s="147">
        <f t="shared" si="3"/>
        <v>0</v>
      </c>
      <c r="AF17" s="147">
        <f t="shared" si="3"/>
        <v>0</v>
      </c>
      <c r="AG17" s="147">
        <f t="shared" si="3"/>
        <v>0</v>
      </c>
      <c r="AH17" s="147">
        <f t="shared" si="3"/>
        <v>0</v>
      </c>
      <c r="AI17" s="147">
        <f t="shared" si="3"/>
        <v>0</v>
      </c>
      <c r="AJ17" s="147">
        <f t="shared" si="3"/>
        <v>0</v>
      </c>
      <c r="AK17" s="147">
        <f t="shared" si="3"/>
        <v>0</v>
      </c>
      <c r="AL17" s="147">
        <f t="shared" si="3"/>
        <v>0</v>
      </c>
      <c r="AM17" s="147">
        <f t="shared" si="3"/>
        <v>0</v>
      </c>
      <c r="AN17" s="147">
        <f t="shared" si="3"/>
        <v>0</v>
      </c>
      <c r="AO17" s="147">
        <f t="shared" si="3"/>
        <v>0</v>
      </c>
      <c r="AP17" s="147">
        <f t="shared" si="3"/>
        <v>0</v>
      </c>
      <c r="AQ17" s="147">
        <f t="shared" si="3"/>
        <v>0</v>
      </c>
    </row>
    <row r="18" spans="1:46" ht="20.45" customHeight="1" x14ac:dyDescent="0.25">
      <c r="B18" s="3"/>
      <c r="C18" s="22"/>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6" ht="20.45" customHeight="1" x14ac:dyDescent="0.25">
      <c r="A19" s="20" t="s">
        <v>172</v>
      </c>
      <c r="B19" s="21" t="s">
        <v>138</v>
      </c>
      <c r="C19" s="22" t="s">
        <v>158</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6" ht="20.45" customHeight="1" x14ac:dyDescent="0.25">
      <c r="A20" s="23" t="s">
        <v>173</v>
      </c>
      <c r="B20" s="3" t="s">
        <v>166</v>
      </c>
      <c r="C20" s="30"/>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46" ht="20.45" customHeight="1" x14ac:dyDescent="0.25">
      <c r="A21" s="23" t="s">
        <v>174</v>
      </c>
      <c r="B21" s="3" t="s">
        <v>135</v>
      </c>
      <c r="C21" s="24"/>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6" ht="20.25" customHeight="1" x14ac:dyDescent="0.25">
      <c r="B22" s="3"/>
      <c r="C22" s="2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6" ht="20.45" customHeight="1" x14ac:dyDescent="0.25">
      <c r="A23" s="21"/>
      <c r="B23" s="21"/>
      <c r="C23" s="22">
        <f>'Generelle forutsetninger'!$B$7</f>
        <v>2021</v>
      </c>
      <c r="D23" s="28">
        <f t="shared" ref="D23:AQ23" si="4">C23+1</f>
        <v>2022</v>
      </c>
      <c r="E23" s="28">
        <f t="shared" si="4"/>
        <v>2023</v>
      </c>
      <c r="F23" s="28">
        <f t="shared" si="4"/>
        <v>2024</v>
      </c>
      <c r="G23" s="28">
        <f t="shared" si="4"/>
        <v>2025</v>
      </c>
      <c r="H23" s="28">
        <f t="shared" si="4"/>
        <v>2026</v>
      </c>
      <c r="I23" s="28">
        <f t="shared" si="4"/>
        <v>2027</v>
      </c>
      <c r="J23" s="28">
        <f t="shared" si="4"/>
        <v>2028</v>
      </c>
      <c r="K23" s="28">
        <f t="shared" si="4"/>
        <v>2029</v>
      </c>
      <c r="L23" s="28">
        <f t="shared" si="4"/>
        <v>2030</v>
      </c>
      <c r="M23" s="28">
        <f t="shared" si="4"/>
        <v>2031</v>
      </c>
      <c r="N23" s="28">
        <f t="shared" si="4"/>
        <v>2032</v>
      </c>
      <c r="O23" s="28">
        <f t="shared" si="4"/>
        <v>2033</v>
      </c>
      <c r="P23" s="28">
        <f t="shared" si="4"/>
        <v>2034</v>
      </c>
      <c r="Q23" s="28">
        <f t="shared" si="4"/>
        <v>2035</v>
      </c>
      <c r="R23" s="28">
        <f t="shared" si="4"/>
        <v>2036</v>
      </c>
      <c r="S23" s="28">
        <f t="shared" si="4"/>
        <v>2037</v>
      </c>
      <c r="T23" s="28">
        <f t="shared" si="4"/>
        <v>2038</v>
      </c>
      <c r="U23" s="28">
        <f t="shared" si="4"/>
        <v>2039</v>
      </c>
      <c r="V23" s="28">
        <f t="shared" si="4"/>
        <v>2040</v>
      </c>
      <c r="W23" s="28">
        <f t="shared" si="4"/>
        <v>2041</v>
      </c>
      <c r="X23" s="28">
        <f t="shared" si="4"/>
        <v>2042</v>
      </c>
      <c r="Y23" s="28">
        <f t="shared" si="4"/>
        <v>2043</v>
      </c>
      <c r="Z23" s="28">
        <f t="shared" si="4"/>
        <v>2044</v>
      </c>
      <c r="AA23" s="28">
        <f t="shared" si="4"/>
        <v>2045</v>
      </c>
      <c r="AB23" s="28">
        <f t="shared" si="4"/>
        <v>2046</v>
      </c>
      <c r="AC23" s="28">
        <f t="shared" si="4"/>
        <v>2047</v>
      </c>
      <c r="AD23" s="28">
        <f t="shared" si="4"/>
        <v>2048</v>
      </c>
      <c r="AE23" s="28">
        <f t="shared" si="4"/>
        <v>2049</v>
      </c>
      <c r="AF23" s="28">
        <f t="shared" si="4"/>
        <v>2050</v>
      </c>
      <c r="AG23" s="28">
        <f t="shared" si="4"/>
        <v>2051</v>
      </c>
      <c r="AH23" s="28">
        <f t="shared" si="4"/>
        <v>2052</v>
      </c>
      <c r="AI23" s="28">
        <f t="shared" si="4"/>
        <v>2053</v>
      </c>
      <c r="AJ23" s="28">
        <f t="shared" si="4"/>
        <v>2054</v>
      </c>
      <c r="AK23" s="28">
        <f t="shared" si="4"/>
        <v>2055</v>
      </c>
      <c r="AL23" s="28">
        <f t="shared" si="4"/>
        <v>2056</v>
      </c>
      <c r="AM23" s="28">
        <f t="shared" si="4"/>
        <v>2057</v>
      </c>
      <c r="AN23" s="28">
        <f t="shared" si="4"/>
        <v>2058</v>
      </c>
      <c r="AO23" s="28">
        <f t="shared" si="4"/>
        <v>2059</v>
      </c>
      <c r="AP23" s="28">
        <f t="shared" si="4"/>
        <v>2060</v>
      </c>
      <c r="AQ23" s="28">
        <f t="shared" si="4"/>
        <v>2061</v>
      </c>
      <c r="AS23" s="20"/>
      <c r="AT23" s="20"/>
    </row>
    <row r="24" spans="1:46" ht="20.45" customHeight="1" x14ac:dyDescent="0.25">
      <c r="A24" s="3" t="s">
        <v>165</v>
      </c>
      <c r="B24" s="3" t="s">
        <v>166</v>
      </c>
      <c r="C24" s="29">
        <f>IF(AND(C23&gt;=$C21,C23&lt;='Generelle forutsetninger'!$B$13),$C20,0)</f>
        <v>0</v>
      </c>
      <c r="D24" s="29">
        <f>IF(AND(D23&gt;=$C21,D23&lt;='Generelle forutsetninger'!$B$13),$C20,0)</f>
        <v>0</v>
      </c>
      <c r="E24" s="29">
        <f>IF(AND(E23&gt;=$C21,E23&lt;='Generelle forutsetninger'!$B$13),$C20,0)</f>
        <v>0</v>
      </c>
      <c r="F24" s="29">
        <f>IF(AND(F23&gt;=$C21,F23&lt;='Generelle forutsetninger'!$B$13),$C20,0)</f>
        <v>0</v>
      </c>
      <c r="G24" s="29">
        <f>IF(AND(G23&gt;=$C21,G23&lt;='Generelle forutsetninger'!$B$13),$C20,0)</f>
        <v>0</v>
      </c>
      <c r="H24" s="29">
        <f>IF(AND(H23&gt;=$C21,H23&lt;='Generelle forutsetninger'!$B$13),$C20,0)</f>
        <v>0</v>
      </c>
      <c r="I24" s="29">
        <f>IF(AND(I23&gt;=$C21,I23&lt;='Generelle forutsetninger'!$B$13),$C20,0)</f>
        <v>0</v>
      </c>
      <c r="J24" s="29">
        <f>IF(AND(J23&gt;=$C21,J23&lt;='Generelle forutsetninger'!$B$13),$C20,0)</f>
        <v>0</v>
      </c>
      <c r="K24" s="29">
        <f>IF(AND(K23&gt;=$C21,K23&lt;='Generelle forutsetninger'!$B$13),$C20,0)</f>
        <v>0</v>
      </c>
      <c r="L24" s="29">
        <f>IF(AND(L23&gt;=$C21,L23&lt;='Generelle forutsetninger'!$B$13),$C20,0)</f>
        <v>0</v>
      </c>
      <c r="M24" s="29">
        <f>IF(AND(M23&gt;=$C21,M23&lt;='Generelle forutsetninger'!$B$13),$C20,0)</f>
        <v>0</v>
      </c>
      <c r="N24" s="29">
        <f>IF(AND(N23&gt;=$C21,N23&lt;='Generelle forutsetninger'!$B$13),$C20,0)</f>
        <v>0</v>
      </c>
      <c r="O24" s="29">
        <f>IF(AND(O23&gt;=$C21,O23&lt;='Generelle forutsetninger'!$B$13),$C20,0)</f>
        <v>0</v>
      </c>
      <c r="P24" s="29">
        <f>IF(AND(P23&gt;=$C21,P23&lt;='Generelle forutsetninger'!$B$13),$C20,0)</f>
        <v>0</v>
      </c>
      <c r="Q24" s="29">
        <f>IF(AND(Q23&gt;=$C21,Q23&lt;='Generelle forutsetninger'!$B$13),$C20,0)</f>
        <v>0</v>
      </c>
      <c r="R24" s="29">
        <f>IF(AND(R23&gt;=$C21,R23&lt;='Generelle forutsetninger'!$B$13),$C20,0)</f>
        <v>0</v>
      </c>
      <c r="S24" s="29">
        <f>IF(AND(S23&gt;=$C21,S23&lt;='Generelle forutsetninger'!$B$13),$C20,0)</f>
        <v>0</v>
      </c>
      <c r="T24" s="29">
        <f>IF(AND(T23&gt;=$C21,T23&lt;='Generelle forutsetninger'!$B$13),$C20,0)</f>
        <v>0</v>
      </c>
      <c r="U24" s="29">
        <f>IF(AND(U23&gt;=$C21,U23&lt;='Generelle forutsetninger'!$B$13),$C20,0)</f>
        <v>0</v>
      </c>
      <c r="V24" s="29">
        <f>IF(AND(V23&gt;=$C21,V23&lt;='Generelle forutsetninger'!$B$13),$C20,0)</f>
        <v>0</v>
      </c>
      <c r="W24" s="29">
        <f>IF(AND(W23&gt;=$C21,W23&lt;='Generelle forutsetninger'!$B$13),$C20,0)</f>
        <v>0</v>
      </c>
      <c r="X24" s="29">
        <f>IF(AND(X23&gt;=$C21,X23&lt;='Generelle forutsetninger'!$B$13),$C20,0)</f>
        <v>0</v>
      </c>
      <c r="Y24" s="29">
        <f>IF(AND(Y23&gt;=$C21,Y23&lt;='Generelle forutsetninger'!$B$13),$C20,0)</f>
        <v>0</v>
      </c>
      <c r="Z24" s="29">
        <f>IF(AND(Z23&gt;=$C21,Z23&lt;='Generelle forutsetninger'!$B$13),$C20,0)</f>
        <v>0</v>
      </c>
      <c r="AA24" s="29">
        <f>IF(AND(AA23&gt;=$C21,AA23&lt;='Generelle forutsetninger'!$B$13),$C20,0)</f>
        <v>0</v>
      </c>
      <c r="AB24" s="29">
        <f>IF(AND(AB23&gt;=$C21,AB23&lt;='Generelle forutsetninger'!$B$13),$C20,0)</f>
        <v>0</v>
      </c>
      <c r="AC24" s="29">
        <f>IF(AND(AC23&gt;=$C21,AC23&lt;='Generelle forutsetninger'!$B$13),$C20,0)</f>
        <v>0</v>
      </c>
      <c r="AD24" s="29">
        <f>IF(AND(AD23&gt;=$C21,AD23&lt;='Generelle forutsetninger'!$B$13),$C20,0)</f>
        <v>0</v>
      </c>
      <c r="AE24" s="29">
        <f>IF(AND(AE23&gt;=$C21,AE23&lt;='Generelle forutsetninger'!$B$13),$C20,0)</f>
        <v>0</v>
      </c>
      <c r="AF24" s="29">
        <f>IF(AND(AF23&gt;=$C21,AF23&lt;='Generelle forutsetninger'!$B$13),$C20,0)</f>
        <v>0</v>
      </c>
      <c r="AG24" s="29">
        <f>IF(AND(AG23&gt;=$C21,AG23&lt;='Generelle forutsetninger'!$B$13),$C20,0)</f>
        <v>0</v>
      </c>
      <c r="AH24" s="29">
        <f>IF(AND(AH23&gt;=$C21,AH23&lt;='Generelle forutsetninger'!$B$13),$C20,0)</f>
        <v>0</v>
      </c>
      <c r="AI24" s="29">
        <f>IF(AND(AI23&gt;=$C21,AI23&lt;='Generelle forutsetninger'!$B$13),$C20,0)</f>
        <v>0</v>
      </c>
      <c r="AJ24" s="29">
        <f>IF(AND(AJ23&gt;=$C21,AJ23&lt;='Generelle forutsetninger'!$B$13),$C20,0)</f>
        <v>0</v>
      </c>
      <c r="AK24" s="29">
        <f>IF(AND(AK23&gt;=$C21,AK23&lt;='Generelle forutsetninger'!$B$13),$C20,0)</f>
        <v>0</v>
      </c>
      <c r="AL24" s="29">
        <f>IF(AND(AL23&gt;=$C21,AL23&lt;='Generelle forutsetninger'!$B$13),$C20,0)</f>
        <v>0</v>
      </c>
      <c r="AM24" s="29">
        <f>IF(AND(AM23&gt;=$C21,AM23&lt;='Generelle forutsetninger'!$B$13),$C20,0)</f>
        <v>0</v>
      </c>
      <c r="AN24" s="29">
        <f>IF(AND(AN23&gt;=$C21,AN23&lt;='Generelle forutsetninger'!$B$13),$C20,0)</f>
        <v>0</v>
      </c>
      <c r="AO24" s="29">
        <f>IF(AND(AO23&gt;=$C21,AO23&lt;='Generelle forutsetninger'!$B$13),$C20,0)</f>
        <v>0</v>
      </c>
      <c r="AP24" s="29">
        <f>IF(AND(AP23&gt;=$C21,AP23&lt;='Generelle forutsetninger'!$B$13),$C20,0)</f>
        <v>0</v>
      </c>
      <c r="AQ24" s="29">
        <f>IF(AND(AQ23&gt;=$C21,AQ23&lt;='Generelle forutsetninger'!$B$13),$C20,0)</f>
        <v>0</v>
      </c>
    </row>
    <row r="25" spans="1:46" ht="20.45" customHeight="1" x14ac:dyDescent="0.25">
      <c r="A25" s="3" t="s">
        <v>167</v>
      </c>
      <c r="B25" s="3" t="s">
        <v>168</v>
      </c>
      <c r="C25" s="29">
        <f>0.2*C24</f>
        <v>0</v>
      </c>
      <c r="D25" s="29">
        <f t="shared" ref="D25:AQ25" si="5">0.2*D24</f>
        <v>0</v>
      </c>
      <c r="E25" s="29">
        <f t="shared" si="5"/>
        <v>0</v>
      </c>
      <c r="F25" s="29">
        <f t="shared" si="5"/>
        <v>0</v>
      </c>
      <c r="G25" s="29">
        <f t="shared" si="5"/>
        <v>0</v>
      </c>
      <c r="H25" s="29">
        <f t="shared" si="5"/>
        <v>0</v>
      </c>
      <c r="I25" s="29">
        <f t="shared" si="5"/>
        <v>0</v>
      </c>
      <c r="J25" s="29">
        <f t="shared" si="5"/>
        <v>0</v>
      </c>
      <c r="K25" s="29">
        <f t="shared" si="5"/>
        <v>0</v>
      </c>
      <c r="L25" s="29">
        <f t="shared" si="5"/>
        <v>0</v>
      </c>
      <c r="M25" s="29">
        <f t="shared" si="5"/>
        <v>0</v>
      </c>
      <c r="N25" s="29">
        <f t="shared" si="5"/>
        <v>0</v>
      </c>
      <c r="O25" s="29">
        <f t="shared" si="5"/>
        <v>0</v>
      </c>
      <c r="P25" s="29">
        <f t="shared" si="5"/>
        <v>0</v>
      </c>
      <c r="Q25" s="29">
        <f t="shared" si="5"/>
        <v>0</v>
      </c>
      <c r="R25" s="29">
        <f t="shared" si="5"/>
        <v>0</v>
      </c>
      <c r="S25" s="29">
        <f t="shared" si="5"/>
        <v>0</v>
      </c>
      <c r="T25" s="29">
        <f t="shared" si="5"/>
        <v>0</v>
      </c>
      <c r="U25" s="29">
        <f t="shared" si="5"/>
        <v>0</v>
      </c>
      <c r="V25" s="29">
        <f t="shared" si="5"/>
        <v>0</v>
      </c>
      <c r="W25" s="29">
        <f t="shared" si="5"/>
        <v>0</v>
      </c>
      <c r="X25" s="29">
        <f t="shared" si="5"/>
        <v>0</v>
      </c>
      <c r="Y25" s="29">
        <f t="shared" si="5"/>
        <v>0</v>
      </c>
      <c r="Z25" s="29">
        <f t="shared" si="5"/>
        <v>0</v>
      </c>
      <c r="AA25" s="29">
        <f t="shared" si="5"/>
        <v>0</v>
      </c>
      <c r="AB25" s="29">
        <f t="shared" si="5"/>
        <v>0</v>
      </c>
      <c r="AC25" s="29">
        <f t="shared" si="5"/>
        <v>0</v>
      </c>
      <c r="AD25" s="29">
        <f t="shared" si="5"/>
        <v>0</v>
      </c>
      <c r="AE25" s="29">
        <f t="shared" si="5"/>
        <v>0</v>
      </c>
      <c r="AF25" s="29">
        <f t="shared" si="5"/>
        <v>0</v>
      </c>
      <c r="AG25" s="29">
        <f t="shared" si="5"/>
        <v>0</v>
      </c>
      <c r="AH25" s="29">
        <f t="shared" si="5"/>
        <v>0</v>
      </c>
      <c r="AI25" s="29">
        <f t="shared" si="5"/>
        <v>0</v>
      </c>
      <c r="AJ25" s="29">
        <f t="shared" si="5"/>
        <v>0</v>
      </c>
      <c r="AK25" s="29">
        <f t="shared" si="5"/>
        <v>0</v>
      </c>
      <c r="AL25" s="29">
        <f t="shared" si="5"/>
        <v>0</v>
      </c>
      <c r="AM25" s="29">
        <f t="shared" si="5"/>
        <v>0</v>
      </c>
      <c r="AN25" s="29">
        <f t="shared" si="5"/>
        <v>0</v>
      </c>
      <c r="AO25" s="29">
        <f t="shared" si="5"/>
        <v>0</v>
      </c>
      <c r="AP25" s="29">
        <f t="shared" si="5"/>
        <v>0</v>
      </c>
      <c r="AQ25" s="29">
        <f t="shared" si="5"/>
        <v>0</v>
      </c>
    </row>
    <row r="26" spans="1:46" ht="20.45" customHeight="1" x14ac:dyDescent="0.25">
      <c r="B26" s="3"/>
    </row>
    <row r="27" spans="1:46" ht="20.45" customHeight="1" x14ac:dyDescent="0.35">
      <c r="A27" s="16" t="s">
        <v>448</v>
      </c>
      <c r="D27" s="134"/>
    </row>
    <row r="28" spans="1:46" ht="20.45" customHeight="1" x14ac:dyDescent="0.25">
      <c r="A28" s="20" t="s">
        <v>175</v>
      </c>
      <c r="B28" s="21" t="s">
        <v>138</v>
      </c>
      <c r="C28" s="22" t="s">
        <v>158</v>
      </c>
      <c r="D28" s="135"/>
    </row>
    <row r="29" spans="1:46" ht="20.45" customHeight="1" x14ac:dyDescent="0.25">
      <c r="A29" s="23" t="s">
        <v>159</v>
      </c>
      <c r="B29" s="3" t="s">
        <v>160</v>
      </c>
      <c r="C29" s="24"/>
      <c r="D29" s="233">
        <f>Data!C27</f>
        <v>1641.630375</v>
      </c>
      <c r="E29" s="233">
        <f>Data!D27</f>
        <v>3283.2607499999999</v>
      </c>
      <c r="F29" s="233">
        <f>Data!E27</f>
        <v>4924.8911249999992</v>
      </c>
      <c r="G29" s="233">
        <f>Data!F27</f>
        <v>6566.5214999999998</v>
      </c>
      <c r="H29" s="233">
        <f>Data!G27</f>
        <v>8208.1518749999996</v>
      </c>
      <c r="I29" s="233">
        <f>Data!H27</f>
        <v>9849.7822499999984</v>
      </c>
      <c r="J29" s="233">
        <f>Data!I27</f>
        <v>11491.412624999999</v>
      </c>
      <c r="K29" s="233">
        <f>Data!J27</f>
        <v>13133.043</v>
      </c>
      <c r="L29" s="233">
        <f>Data!K27</f>
        <v>14923.912499999999</v>
      </c>
      <c r="M29" s="284"/>
    </row>
    <row r="30" spans="1:46" ht="20.100000000000001" customHeight="1" x14ac:dyDescent="0.25">
      <c r="A30" s="23" t="s">
        <v>161</v>
      </c>
      <c r="B30" s="3" t="s">
        <v>135</v>
      </c>
      <c r="C30" s="24">
        <v>2022</v>
      </c>
      <c r="D30" s="244">
        <v>2022</v>
      </c>
      <c r="E30" s="244">
        <v>2023</v>
      </c>
      <c r="F30" s="244">
        <v>2024</v>
      </c>
      <c r="G30" s="244">
        <v>2025</v>
      </c>
      <c r="H30" s="244">
        <v>2026</v>
      </c>
      <c r="I30" s="244">
        <v>2027</v>
      </c>
      <c r="J30" s="244">
        <v>2028</v>
      </c>
      <c r="K30" s="244">
        <v>2029</v>
      </c>
      <c r="L30" s="244">
        <v>2030</v>
      </c>
      <c r="M30" s="287"/>
    </row>
    <row r="31" spans="1:46" ht="15" x14ac:dyDescent="0.25">
      <c r="B31" s="3"/>
      <c r="C31" s="26"/>
      <c r="D31" s="134"/>
    </row>
    <row r="32" spans="1:46" ht="15" x14ac:dyDescent="0.25">
      <c r="B32" s="21"/>
      <c r="C32" s="22">
        <f>'Generelle forutsetninger'!$B$7</f>
        <v>2021</v>
      </c>
      <c r="D32" s="28">
        <f>C32+1</f>
        <v>2022</v>
      </c>
      <c r="E32" s="28">
        <f t="shared" ref="E32" si="6">D32+1</f>
        <v>2023</v>
      </c>
      <c r="F32" s="28">
        <f t="shared" ref="F32" si="7">E32+1</f>
        <v>2024</v>
      </c>
      <c r="G32" s="28">
        <f t="shared" ref="G32" si="8">F32+1</f>
        <v>2025</v>
      </c>
      <c r="H32" s="28">
        <f t="shared" ref="H32" si="9">G32+1</f>
        <v>2026</v>
      </c>
      <c r="I32" s="28">
        <f t="shared" ref="I32" si="10">H32+1</f>
        <v>2027</v>
      </c>
      <c r="J32" s="28">
        <f t="shared" ref="J32" si="11">I32+1</f>
        <v>2028</v>
      </c>
      <c r="K32" s="28">
        <f t="shared" ref="K32" si="12">J32+1</f>
        <v>2029</v>
      </c>
      <c r="L32" s="28">
        <f t="shared" ref="L32" si="13">K32+1</f>
        <v>2030</v>
      </c>
      <c r="M32" s="28">
        <f t="shared" ref="M32" si="14">L32+1</f>
        <v>2031</v>
      </c>
      <c r="N32" s="28">
        <f t="shared" ref="N32" si="15">M32+1</f>
        <v>2032</v>
      </c>
      <c r="O32" s="28">
        <f t="shared" ref="O32" si="16">N32+1</f>
        <v>2033</v>
      </c>
      <c r="P32" s="28">
        <f t="shared" ref="P32" si="17">O32+1</f>
        <v>2034</v>
      </c>
      <c r="Q32" s="28">
        <f t="shared" ref="Q32" si="18">P32+1</f>
        <v>2035</v>
      </c>
      <c r="R32" s="28">
        <f t="shared" ref="R32" si="19">Q32+1</f>
        <v>2036</v>
      </c>
      <c r="S32" s="28">
        <f t="shared" ref="S32" si="20">R32+1</f>
        <v>2037</v>
      </c>
      <c r="T32" s="28">
        <f t="shared" ref="T32" si="21">S32+1</f>
        <v>2038</v>
      </c>
      <c r="U32" s="28">
        <f t="shared" ref="U32" si="22">T32+1</f>
        <v>2039</v>
      </c>
      <c r="V32" s="28">
        <f t="shared" ref="V32" si="23">U32+1</f>
        <v>2040</v>
      </c>
      <c r="W32" s="28">
        <f t="shared" ref="W32" si="24">V32+1</f>
        <v>2041</v>
      </c>
      <c r="X32" s="28">
        <f t="shared" ref="X32" si="25">W32+1</f>
        <v>2042</v>
      </c>
      <c r="Y32" s="28">
        <f t="shared" ref="Y32" si="26">X32+1</f>
        <v>2043</v>
      </c>
      <c r="Z32" s="28">
        <f t="shared" ref="Z32" si="27">Y32+1</f>
        <v>2044</v>
      </c>
      <c r="AA32" s="28">
        <f t="shared" ref="AA32" si="28">Z32+1</f>
        <v>2045</v>
      </c>
      <c r="AB32" s="28">
        <f t="shared" ref="AB32" si="29">AA32+1</f>
        <v>2046</v>
      </c>
      <c r="AC32" s="28">
        <f t="shared" ref="AC32" si="30">AB32+1</f>
        <v>2047</v>
      </c>
      <c r="AD32" s="28">
        <f t="shared" ref="AD32" si="31">AC32+1</f>
        <v>2048</v>
      </c>
      <c r="AE32" s="28">
        <f t="shared" ref="AE32" si="32">AD32+1</f>
        <v>2049</v>
      </c>
      <c r="AF32" s="28">
        <f t="shared" ref="AF32" si="33">AE32+1</f>
        <v>2050</v>
      </c>
      <c r="AG32" s="28">
        <f t="shared" ref="AG32" si="34">AF32+1</f>
        <v>2051</v>
      </c>
      <c r="AH32" s="28">
        <f t="shared" ref="AH32" si="35">AG32+1</f>
        <v>2052</v>
      </c>
      <c r="AI32" s="28">
        <f t="shared" ref="AI32" si="36">AH32+1</f>
        <v>2053</v>
      </c>
      <c r="AJ32" s="28">
        <f t="shared" ref="AJ32" si="37">AI32+1</f>
        <v>2054</v>
      </c>
      <c r="AK32" s="28">
        <f t="shared" ref="AK32" si="38">AJ32+1</f>
        <v>2055</v>
      </c>
      <c r="AL32" s="28">
        <f t="shared" ref="AL32" si="39">AK32+1</f>
        <v>2056</v>
      </c>
      <c r="AM32" s="28">
        <f t="shared" ref="AM32" si="40">AL32+1</f>
        <v>2057</v>
      </c>
      <c r="AN32" s="28">
        <f t="shared" ref="AN32" si="41">AM32+1</f>
        <v>2058</v>
      </c>
      <c r="AO32" s="28">
        <f t="shared" ref="AO32" si="42">AN32+1</f>
        <v>2059</v>
      </c>
      <c r="AP32" s="28">
        <f t="shared" ref="AP32" si="43">AO32+1</f>
        <v>2060</v>
      </c>
      <c r="AQ32" s="28">
        <f t="shared" ref="AQ32" si="44">AP32+1</f>
        <v>2061</v>
      </c>
    </row>
    <row r="33" spans="1:46" ht="15" x14ac:dyDescent="0.25">
      <c r="A33" s="3" t="s">
        <v>165</v>
      </c>
      <c r="B33" s="3" t="s">
        <v>166</v>
      </c>
      <c r="C33" s="147">
        <f>IF(AND(C32&gt;=$C30,C32&lt;='Generelle forutsetninger'!$B$13),$C29*'Generelle forutsetninger'!$B$17*(1+'Generelle forutsetninger'!$B$19)^(C32-$C32),0)</f>
        <v>0</v>
      </c>
      <c r="D33" s="147">
        <f>IF(AND(D32&gt;=$C30,D32&lt;='Generelle forutsetninger'!$B$13),D29*'Generelle forutsetninger'!$B$17*(1+'Generelle forutsetninger'!$B$19)^(D32-$C32),0)</f>
        <v>893015.73302287492</v>
      </c>
      <c r="E33" s="147">
        <f>IF(AND(E32&gt;=$C30,E32&lt;='Generelle forutsetninger'!$B$13),E29*'Generelle forutsetninger'!$B$17*(1+'Generelle forutsetninger'!$B$19)^(E32-$C32),0)</f>
        <v>1809249.8751043444</v>
      </c>
      <c r="F33" s="147">
        <f>IF(AND(F32&gt;=$C30,F32&lt;='Generelle forutsetninger'!$B$13),F29*'Generelle forutsetninger'!$B$17*(1+'Generelle forutsetninger'!$B$19)^(F32-$C32),0)</f>
        <v>2749155.1852210513</v>
      </c>
      <c r="G33" s="147">
        <f>IF(AND(G32&gt;=$C30,G32&lt;='Generelle forutsetninger'!$B$13),G29*'Generelle forutsetninger'!$B$17*(1+'Generelle forutsetninger'!$B$19)^(G32-$C32),0)</f>
        <v>3713192.2701719003</v>
      </c>
      <c r="H33" s="147">
        <f>IF(AND(H32&gt;=$C30,H32&lt;='Generelle forutsetninger'!$B$13),H29*'Generelle forutsetninger'!$B$17*(1+'Generelle forutsetninger'!$B$19)^(H32-$C32),0)</f>
        <v>4701829.7121051671</v>
      </c>
      <c r="I33" s="147">
        <f>IF(AND(I32&gt;=$C30,I32&lt;='Generelle forutsetninger'!$B$13),I29*'Generelle forutsetninger'!$B$17*(1+'Generelle forutsetninger'!$B$19)^(I32-$C32),0)</f>
        <v>5715544.1980350418</v>
      </c>
      <c r="J33" s="147">
        <f>IF(AND(J32&gt;=$C30,J32&lt;='Generelle forutsetninger'!$B$13),J29*'Generelle forutsetninger'!$B$17*(1+'Generelle forutsetninger'!$B$19)^(J32-$C32),0)</f>
        <v>6754820.6513777468</v>
      </c>
      <c r="K33" s="147">
        <f>IF(AND(K32&gt;=$C30,K32&lt;='Generelle forutsetninger'!$B$13),K29*'Generelle forutsetninger'!$B$17*(1+'Generelle forutsetninger'!$B$19)^(K32-$C32),0)</f>
        <v>7820152.3655378949</v>
      </c>
      <c r="L33" s="147">
        <f>IF(AND(L32&gt;=$C30,L32&lt;='Generelle forutsetninger'!$B$13),L29*'Generelle forutsetninger'!$B$17*(1+'Generelle forutsetninger'!$B$19)^(L32-$C32),0)</f>
        <v>9002061.757147599</v>
      </c>
      <c r="M33" s="147">
        <f>IF(AND(M32&gt;=$C30,M32&lt;='Generelle forutsetninger'!$B$13),$C29*'Generelle forutsetninger'!$B$17*(1+'Generelle forutsetninger'!$B$19)^(M32-$C32),0)</f>
        <v>0</v>
      </c>
      <c r="N33" s="147">
        <f>IF(AND(N32&gt;=$C30,N32&lt;='Generelle forutsetninger'!$B$13),$C29*'Generelle forutsetninger'!$B$17*(1+'Generelle forutsetninger'!$B$19)^(N32-$C32),0)</f>
        <v>0</v>
      </c>
      <c r="O33" s="147">
        <f>IF(AND(O32&gt;=$C30,O32&lt;='Generelle forutsetninger'!$B$13),$C29*'Generelle forutsetninger'!$B$17*(1+'Generelle forutsetninger'!$B$19)^(O32-$C32),0)</f>
        <v>0</v>
      </c>
      <c r="P33" s="147">
        <f>IF(AND(P32&gt;=$C30,P32&lt;='Generelle forutsetninger'!$B$13),$C29*'Generelle forutsetninger'!$B$17*(1+'Generelle forutsetninger'!$B$19)^(P32-$C32),0)</f>
        <v>0</v>
      </c>
      <c r="Q33" s="147">
        <f>IF(AND(Q32&gt;=$C30,Q32&lt;='Generelle forutsetninger'!$B$13),$C29*'Generelle forutsetninger'!$B$17*(1+'Generelle forutsetninger'!$B$19)^(Q32-$C32),0)</f>
        <v>0</v>
      </c>
      <c r="R33" s="147">
        <f>IF(AND(R32&gt;=$C30,R32&lt;='Generelle forutsetninger'!$B$13),$C29*'Generelle forutsetninger'!$B$17*(1+'Generelle forutsetninger'!$B$19)^(R32-$C32),0)</f>
        <v>0</v>
      </c>
      <c r="S33" s="147">
        <f>IF(AND(S32&gt;=$C30,S32&lt;='Generelle forutsetninger'!$B$13),$C29*'Generelle forutsetninger'!$B$17*(1+'Generelle forutsetninger'!$B$19)^(S32-$C32),0)</f>
        <v>0</v>
      </c>
      <c r="T33" s="147">
        <f>IF(AND(T32&gt;=$C30,T32&lt;='Generelle forutsetninger'!$B$13),$C29*'Generelle forutsetninger'!$B$17*(1+'Generelle forutsetninger'!$B$19)^(T32-$C32),0)</f>
        <v>0</v>
      </c>
      <c r="U33" s="147">
        <f>IF(AND(U32&gt;=$C30,U32&lt;='Generelle forutsetninger'!$B$13),$C29*'Generelle forutsetninger'!$B$17*(1+'Generelle forutsetninger'!$B$19)^(U32-$C32),0)</f>
        <v>0</v>
      </c>
      <c r="V33" s="147">
        <f>IF(AND(V32&gt;=$C30,V32&lt;='Generelle forutsetninger'!$B$13),$C29*'Generelle forutsetninger'!$B$17*(1+'Generelle forutsetninger'!$B$19)^(V32-$C32),0)</f>
        <v>0</v>
      </c>
      <c r="W33" s="147">
        <f>IF(AND(W32&gt;=$C30,W32&lt;='Generelle forutsetninger'!$B$13),$C29*'Generelle forutsetninger'!$B$17*(1+'Generelle forutsetninger'!$B$19)^(W32-$C32),0)</f>
        <v>0</v>
      </c>
      <c r="X33" s="147">
        <f>IF(AND(X32&gt;=$C30,X32&lt;='Generelle forutsetninger'!$B$13),$C29*'Generelle forutsetninger'!$B$17*(1+'Generelle forutsetninger'!$B$19)^(X32-$C32),0)</f>
        <v>0</v>
      </c>
      <c r="Y33" s="147">
        <f>IF(AND(Y32&gt;=$C30,Y32&lt;='Generelle forutsetninger'!$B$13),$C29*'Generelle forutsetninger'!$B$17*(1+'Generelle forutsetninger'!$B$19)^(Y32-$C32),0)</f>
        <v>0</v>
      </c>
      <c r="Z33" s="147">
        <f>IF(AND(Z32&gt;=$C30,Z32&lt;='Generelle forutsetninger'!$B$13),$C29*'Generelle forutsetninger'!$B$17*(1+'Generelle forutsetninger'!$B$19)^(Z32-$C32),0)</f>
        <v>0</v>
      </c>
      <c r="AA33" s="147">
        <f>IF(AND(AA32&gt;=$C30,AA32&lt;='Generelle forutsetninger'!$B$13),$C29*'Generelle forutsetninger'!$B$17*(1+'Generelle forutsetninger'!$B$19)^(AA32-$C32),0)</f>
        <v>0</v>
      </c>
      <c r="AB33" s="147">
        <f>IF(AND(AB32&gt;=$C30,AB32&lt;='Generelle forutsetninger'!$B$13),$C29*'Generelle forutsetninger'!$B$17*(1+'Generelle forutsetninger'!$B$19)^(AB32-$C32),0)</f>
        <v>0</v>
      </c>
      <c r="AC33" s="147">
        <f>IF(AND(AC32&gt;=$C30,AC32&lt;='Generelle forutsetninger'!$B$13),$C29*'Generelle forutsetninger'!$B$17*(1+'Generelle forutsetninger'!$B$19)^(AC32-$C32),0)</f>
        <v>0</v>
      </c>
      <c r="AD33" s="147">
        <f>IF(AND(AD32&gt;=$C30,AD32&lt;='Generelle forutsetninger'!$B$13),$C29*'Generelle forutsetninger'!$B$17*(1+'Generelle forutsetninger'!$B$19)^(AD32-$C32),0)</f>
        <v>0</v>
      </c>
      <c r="AE33" s="147">
        <f>IF(AND(AE32&gt;=$C30,AE32&lt;='Generelle forutsetninger'!$B$13),$C29*'Generelle forutsetninger'!$B$17*(1+'Generelle forutsetninger'!$B$19)^(AE32-$C32),0)</f>
        <v>0</v>
      </c>
      <c r="AF33" s="147">
        <f>IF(AND(AF32&gt;=$C30,AF32&lt;='Generelle forutsetninger'!$B$13),$C29*'Generelle forutsetninger'!$B$17*(1+'Generelle forutsetninger'!$B$19)^(AF32-$C32),0)</f>
        <v>0</v>
      </c>
      <c r="AG33" s="147">
        <f>IF(AND(AG32&gt;=$C30,AG32&lt;='Generelle forutsetninger'!$B$13),$C29*'Generelle forutsetninger'!$B$17*(1+'Generelle forutsetninger'!$B$19)^(AG32-$C32),0)</f>
        <v>0</v>
      </c>
      <c r="AH33" s="147">
        <f>IF(AND(AH32&gt;=$C30,AH32&lt;='Generelle forutsetninger'!$B$13),$C29*'Generelle forutsetninger'!$B$17*(1+'Generelle forutsetninger'!$B$19)^(AH32-$C32),0)</f>
        <v>0</v>
      </c>
      <c r="AI33" s="147">
        <f>IF(AND(AI32&gt;=$C30,AI32&lt;='Generelle forutsetninger'!$B$13),$C29*'Generelle forutsetninger'!$B$17*(1+'Generelle forutsetninger'!$B$19)^(AI32-$C32),0)</f>
        <v>0</v>
      </c>
      <c r="AJ33" s="147">
        <f>IF(AND(AJ32&gt;=$C30,AJ32&lt;='Generelle forutsetninger'!$B$13),$C29*'Generelle forutsetninger'!$B$17*(1+'Generelle forutsetninger'!$B$19)^(AJ32-$C32),0)</f>
        <v>0</v>
      </c>
      <c r="AK33" s="147">
        <f>IF(AND(AK32&gt;=$C30,AK32&lt;='Generelle forutsetninger'!$B$13),$C29*'Generelle forutsetninger'!$B$17*(1+'Generelle forutsetninger'!$B$19)^(AK32-$C32),0)</f>
        <v>0</v>
      </c>
      <c r="AL33" s="147">
        <f>IF(AND(AL32&gt;=$C30,AL32&lt;='Generelle forutsetninger'!$B$13),$C29*'Generelle forutsetninger'!$B$17*(1+'Generelle forutsetninger'!$B$19)^(AL32-$C32),0)</f>
        <v>0</v>
      </c>
      <c r="AM33" s="147">
        <f>IF(AND(AM32&gt;=$C30,AM32&lt;='Generelle forutsetninger'!$B$13),$C29*'Generelle forutsetninger'!$B$17*(1+'Generelle forutsetninger'!$B$19)^(AM32-$C32),0)</f>
        <v>0</v>
      </c>
      <c r="AN33" s="147">
        <f>IF(AND(AN32&gt;=$C30,AN32&lt;='Generelle forutsetninger'!$B$13),$C29*'Generelle forutsetninger'!$B$17*(1+'Generelle forutsetninger'!$B$19)^(AN32-$C32),0)</f>
        <v>0</v>
      </c>
      <c r="AO33" s="147">
        <f>IF(AND(AO32&gt;=$C30,AO32&lt;='Generelle forutsetninger'!$B$13),$C29*'Generelle forutsetninger'!$B$17*(1+'Generelle forutsetninger'!$B$19)^(AO32-$C32),0)</f>
        <v>0</v>
      </c>
      <c r="AP33" s="147">
        <f>IF(AND(AP32&gt;=$C30,AP32&lt;='Generelle forutsetninger'!$B$13),$C29*'Generelle forutsetninger'!$B$17*(1+'Generelle forutsetninger'!$B$19)^(AP32-$C32),0)</f>
        <v>0</v>
      </c>
      <c r="AQ33" s="147">
        <f>IF(AND(AQ32&gt;=$C30,AQ32&lt;='Generelle forutsetninger'!$B$13),$C29*'Generelle forutsetninger'!$B$17*(1+'Generelle forutsetninger'!$B$19)^(AQ32-$C32),0)</f>
        <v>0</v>
      </c>
    </row>
    <row r="34" spans="1:46" ht="15" x14ac:dyDescent="0.25">
      <c r="A34" s="3" t="s">
        <v>471</v>
      </c>
      <c r="B34" s="3" t="s">
        <v>168</v>
      </c>
      <c r="C34" s="288">
        <f>0.2*C33</f>
        <v>0</v>
      </c>
      <c r="D34" s="288">
        <f t="shared" ref="D34:L34" si="45">0.2*D33</f>
        <v>178603.14660457498</v>
      </c>
      <c r="E34" s="288">
        <f t="shared" si="45"/>
        <v>361849.97502086894</v>
      </c>
      <c r="F34" s="288">
        <f t="shared" si="45"/>
        <v>549831.03704421024</v>
      </c>
      <c r="G34" s="288">
        <f t="shared" si="45"/>
        <v>742638.45403438015</v>
      </c>
      <c r="H34" s="288">
        <f t="shared" si="45"/>
        <v>940365.94242103351</v>
      </c>
      <c r="I34" s="288">
        <f t="shared" si="45"/>
        <v>1143108.8396070085</v>
      </c>
      <c r="J34" s="288">
        <f t="shared" si="45"/>
        <v>1350964.1302755494</v>
      </c>
      <c r="K34" s="288">
        <f t="shared" si="45"/>
        <v>1564030.4731075792</v>
      </c>
      <c r="L34" s="288">
        <f t="shared" si="45"/>
        <v>1800412.3514295199</v>
      </c>
      <c r="M34" s="147">
        <f t="shared" ref="M34:AQ34" si="46">0.2*M33</f>
        <v>0</v>
      </c>
      <c r="N34" s="147">
        <f t="shared" si="46"/>
        <v>0</v>
      </c>
      <c r="O34" s="147">
        <f t="shared" si="46"/>
        <v>0</v>
      </c>
      <c r="P34" s="147">
        <f t="shared" si="46"/>
        <v>0</v>
      </c>
      <c r="Q34" s="147">
        <f t="shared" si="46"/>
        <v>0</v>
      </c>
      <c r="R34" s="147">
        <f t="shared" si="46"/>
        <v>0</v>
      </c>
      <c r="S34" s="147">
        <f t="shared" si="46"/>
        <v>0</v>
      </c>
      <c r="T34" s="147">
        <f t="shared" si="46"/>
        <v>0</v>
      </c>
      <c r="U34" s="147">
        <f t="shared" si="46"/>
        <v>0</v>
      </c>
      <c r="V34" s="147">
        <f t="shared" si="46"/>
        <v>0</v>
      </c>
      <c r="W34" s="147">
        <f t="shared" si="46"/>
        <v>0</v>
      </c>
      <c r="X34" s="147">
        <f t="shared" si="46"/>
        <v>0</v>
      </c>
      <c r="Y34" s="147">
        <f t="shared" si="46"/>
        <v>0</v>
      </c>
      <c r="Z34" s="147">
        <f t="shared" si="46"/>
        <v>0</v>
      </c>
      <c r="AA34" s="147">
        <f t="shared" si="46"/>
        <v>0</v>
      </c>
      <c r="AB34" s="147">
        <f t="shared" si="46"/>
        <v>0</v>
      </c>
      <c r="AC34" s="147">
        <f t="shared" si="46"/>
        <v>0</v>
      </c>
      <c r="AD34" s="147">
        <f t="shared" si="46"/>
        <v>0</v>
      </c>
      <c r="AE34" s="147">
        <f t="shared" si="46"/>
        <v>0</v>
      </c>
      <c r="AF34" s="147">
        <f t="shared" si="46"/>
        <v>0</v>
      </c>
      <c r="AG34" s="147">
        <f t="shared" si="46"/>
        <v>0</v>
      </c>
      <c r="AH34" s="147">
        <f t="shared" si="46"/>
        <v>0</v>
      </c>
      <c r="AI34" s="147">
        <f t="shared" si="46"/>
        <v>0</v>
      </c>
      <c r="AJ34" s="147">
        <f t="shared" si="46"/>
        <v>0</v>
      </c>
      <c r="AK34" s="147">
        <f t="shared" si="46"/>
        <v>0</v>
      </c>
      <c r="AL34" s="147">
        <f t="shared" si="46"/>
        <v>0</v>
      </c>
      <c r="AM34" s="147">
        <f t="shared" si="46"/>
        <v>0</v>
      </c>
      <c r="AN34" s="147">
        <f t="shared" si="46"/>
        <v>0</v>
      </c>
      <c r="AO34" s="147">
        <f t="shared" si="46"/>
        <v>0</v>
      </c>
      <c r="AP34" s="147">
        <f t="shared" si="46"/>
        <v>0</v>
      </c>
      <c r="AQ34" s="147">
        <f t="shared" si="46"/>
        <v>0</v>
      </c>
    </row>
    <row r="35" spans="1:46" ht="15" x14ac:dyDescent="0.25">
      <c r="B35" s="3"/>
      <c r="D35" s="13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6" ht="20.45" customHeight="1" x14ac:dyDescent="0.25">
      <c r="A36" s="20" t="s">
        <v>176</v>
      </c>
      <c r="B36" s="21" t="s">
        <v>138</v>
      </c>
      <c r="C36" s="22" t="s">
        <v>158</v>
      </c>
      <c r="D36" s="13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6" ht="20.45" customHeight="1" x14ac:dyDescent="0.25">
      <c r="A37" s="23" t="s">
        <v>170</v>
      </c>
      <c r="B37" s="3" t="s">
        <v>166</v>
      </c>
      <c r="C37" s="30"/>
      <c r="D37" s="13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6" ht="15" x14ac:dyDescent="0.25">
      <c r="A38" s="23" t="s">
        <v>171</v>
      </c>
      <c r="B38" s="3" t="s">
        <v>135</v>
      </c>
      <c r="C38" s="24"/>
      <c r="D38" s="135"/>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6" ht="15" x14ac:dyDescent="0.25">
      <c r="B39" s="3"/>
      <c r="C39" s="22"/>
      <c r="D39" s="13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1:46" ht="15" x14ac:dyDescent="0.25">
      <c r="A40" s="21"/>
      <c r="B40" s="21"/>
      <c r="C40" s="22">
        <f>'Generelle forutsetninger'!$B$7</f>
        <v>2021</v>
      </c>
      <c r="D40" s="28">
        <f t="shared" ref="D40" si="47">C40+1</f>
        <v>2022</v>
      </c>
      <c r="E40" s="28">
        <f t="shared" ref="E40" si="48">D40+1</f>
        <v>2023</v>
      </c>
      <c r="F40" s="28">
        <f t="shared" ref="F40" si="49">E40+1</f>
        <v>2024</v>
      </c>
      <c r="G40" s="28">
        <f t="shared" ref="G40" si="50">F40+1</f>
        <v>2025</v>
      </c>
      <c r="H40" s="28">
        <f t="shared" ref="H40" si="51">G40+1</f>
        <v>2026</v>
      </c>
      <c r="I40" s="28">
        <f t="shared" ref="I40" si="52">H40+1</f>
        <v>2027</v>
      </c>
      <c r="J40" s="28">
        <f t="shared" ref="J40" si="53">I40+1</f>
        <v>2028</v>
      </c>
      <c r="K40" s="28">
        <f t="shared" ref="K40" si="54">J40+1</f>
        <v>2029</v>
      </c>
      <c r="L40" s="28">
        <f t="shared" ref="L40" si="55">K40+1</f>
        <v>2030</v>
      </c>
      <c r="M40" s="28">
        <f t="shared" ref="M40" si="56">L40+1</f>
        <v>2031</v>
      </c>
      <c r="N40" s="28">
        <f t="shared" ref="N40" si="57">M40+1</f>
        <v>2032</v>
      </c>
      <c r="O40" s="28">
        <f t="shared" ref="O40" si="58">N40+1</f>
        <v>2033</v>
      </c>
      <c r="P40" s="28">
        <f t="shared" ref="P40" si="59">O40+1</f>
        <v>2034</v>
      </c>
      <c r="Q40" s="28">
        <f t="shared" ref="Q40" si="60">P40+1</f>
        <v>2035</v>
      </c>
      <c r="R40" s="28">
        <f t="shared" ref="R40" si="61">Q40+1</f>
        <v>2036</v>
      </c>
      <c r="S40" s="28">
        <f t="shared" ref="S40" si="62">R40+1</f>
        <v>2037</v>
      </c>
      <c r="T40" s="28">
        <f t="shared" ref="T40" si="63">S40+1</f>
        <v>2038</v>
      </c>
      <c r="U40" s="28">
        <f t="shared" ref="U40" si="64">T40+1</f>
        <v>2039</v>
      </c>
      <c r="V40" s="28">
        <f t="shared" ref="V40" si="65">U40+1</f>
        <v>2040</v>
      </c>
      <c r="W40" s="28">
        <f t="shared" ref="W40" si="66">V40+1</f>
        <v>2041</v>
      </c>
      <c r="X40" s="28">
        <f t="shared" ref="X40" si="67">W40+1</f>
        <v>2042</v>
      </c>
      <c r="Y40" s="28">
        <f t="shared" ref="Y40" si="68">X40+1</f>
        <v>2043</v>
      </c>
      <c r="Z40" s="28">
        <f t="shared" ref="Z40" si="69">Y40+1</f>
        <v>2044</v>
      </c>
      <c r="AA40" s="28">
        <f t="shared" ref="AA40" si="70">Z40+1</f>
        <v>2045</v>
      </c>
      <c r="AB40" s="28">
        <f t="shared" ref="AB40" si="71">AA40+1</f>
        <v>2046</v>
      </c>
      <c r="AC40" s="28">
        <f t="shared" ref="AC40" si="72">AB40+1</f>
        <v>2047</v>
      </c>
      <c r="AD40" s="28">
        <f t="shared" ref="AD40" si="73">AC40+1</f>
        <v>2048</v>
      </c>
      <c r="AE40" s="28">
        <f t="shared" ref="AE40" si="74">AD40+1</f>
        <v>2049</v>
      </c>
      <c r="AF40" s="28">
        <f t="shared" ref="AF40" si="75">AE40+1</f>
        <v>2050</v>
      </c>
      <c r="AG40" s="28">
        <f t="shared" ref="AG40" si="76">AF40+1</f>
        <v>2051</v>
      </c>
      <c r="AH40" s="28">
        <f t="shared" ref="AH40" si="77">AG40+1</f>
        <v>2052</v>
      </c>
      <c r="AI40" s="28">
        <f t="shared" ref="AI40" si="78">AH40+1</f>
        <v>2053</v>
      </c>
      <c r="AJ40" s="28">
        <f t="shared" ref="AJ40" si="79">AI40+1</f>
        <v>2054</v>
      </c>
      <c r="AK40" s="28">
        <f t="shared" ref="AK40" si="80">AJ40+1</f>
        <v>2055</v>
      </c>
      <c r="AL40" s="28">
        <f t="shared" ref="AL40" si="81">AK40+1</f>
        <v>2056</v>
      </c>
      <c r="AM40" s="28">
        <f t="shared" ref="AM40" si="82">AL40+1</f>
        <v>2057</v>
      </c>
      <c r="AN40" s="28">
        <f t="shared" ref="AN40" si="83">AM40+1</f>
        <v>2058</v>
      </c>
      <c r="AO40" s="28">
        <f t="shared" ref="AO40" si="84">AN40+1</f>
        <v>2059</v>
      </c>
      <c r="AP40" s="28">
        <f t="shared" ref="AP40" si="85">AO40+1</f>
        <v>2060</v>
      </c>
      <c r="AQ40" s="28">
        <f t="shared" ref="AQ40" si="86">AP40+1</f>
        <v>2061</v>
      </c>
      <c r="AS40" s="20"/>
      <c r="AT40" s="20"/>
    </row>
    <row r="41" spans="1:46" ht="20.45" customHeight="1" x14ac:dyDescent="0.25">
      <c r="A41" s="3" t="s">
        <v>165</v>
      </c>
      <c r="B41" s="3" t="s">
        <v>166</v>
      </c>
      <c r="C41" s="147">
        <f>IF(AND(C40&gt;=$C38,C40&lt;='Generelle forutsetninger'!$B$13),$C37,0)</f>
        <v>0</v>
      </c>
      <c r="D41" s="147">
        <f>IF(AND(D40&gt;=$C38,D40&lt;='Generelle forutsetninger'!$B$13),$C37,0)</f>
        <v>0</v>
      </c>
      <c r="E41" s="147">
        <f>IF(AND(E40&gt;=$C38,E40&lt;='Generelle forutsetninger'!$B$13),$C37,0)</f>
        <v>0</v>
      </c>
      <c r="F41" s="147">
        <f>IF(AND(F40&gt;=$C38,F40&lt;='Generelle forutsetninger'!$B$13),$C37,0)</f>
        <v>0</v>
      </c>
      <c r="G41" s="147">
        <f>IF(AND(G40&gt;=$C38,G40&lt;='Generelle forutsetninger'!$B$13),$C37,0)</f>
        <v>0</v>
      </c>
      <c r="H41" s="147">
        <f>IF(AND(H40&gt;=$C38,H40&lt;='Generelle forutsetninger'!$B$13),$C37,0)</f>
        <v>0</v>
      </c>
      <c r="I41" s="147">
        <f>IF(AND(I40&gt;=$C38,I40&lt;='Generelle forutsetninger'!$B$13),$C37,0)</f>
        <v>0</v>
      </c>
      <c r="J41" s="147">
        <f>IF(AND(J40&gt;=$C38,J40&lt;='Generelle forutsetninger'!$B$13),$C37,0)</f>
        <v>0</v>
      </c>
      <c r="K41" s="147">
        <f>IF(AND(K40&gt;=$C38,K40&lt;='Generelle forutsetninger'!$B$13),$C37,0)</f>
        <v>0</v>
      </c>
      <c r="L41" s="147">
        <f>IF(AND(L40&gt;=$C38,L40&lt;='Generelle forutsetninger'!$B$13),$C37,0)</f>
        <v>0</v>
      </c>
      <c r="M41" s="147">
        <f>IF(AND(M40&gt;=$C38,M40&lt;='Generelle forutsetninger'!$B$13),$C37,0)</f>
        <v>0</v>
      </c>
      <c r="N41" s="147">
        <f>IF(AND(N40&gt;=$C38,N40&lt;='Generelle forutsetninger'!$B$13),$C37,0)</f>
        <v>0</v>
      </c>
      <c r="O41" s="147">
        <f>IF(AND(O40&gt;=$C38,O40&lt;='Generelle forutsetninger'!$B$13),$C37,0)</f>
        <v>0</v>
      </c>
      <c r="P41" s="147">
        <f>IF(AND(P40&gt;=$C38,P40&lt;='Generelle forutsetninger'!$B$13),$C37,0)</f>
        <v>0</v>
      </c>
      <c r="Q41" s="147">
        <f>IF(AND(Q40&gt;=$C38,Q40&lt;='Generelle forutsetninger'!$B$13),$C37,0)</f>
        <v>0</v>
      </c>
      <c r="R41" s="147">
        <f>IF(AND(R40&gt;=$C38,R40&lt;='Generelle forutsetninger'!$B$13),$C37,0)</f>
        <v>0</v>
      </c>
      <c r="S41" s="147">
        <f>IF(AND(S40&gt;=$C38,S40&lt;='Generelle forutsetninger'!$B$13),$C37,0)</f>
        <v>0</v>
      </c>
      <c r="T41" s="147">
        <f>IF(AND(T40&gt;=$C38,T40&lt;='Generelle forutsetninger'!$B$13),$C37,0)</f>
        <v>0</v>
      </c>
      <c r="U41" s="147">
        <f>IF(AND(U40&gt;=$C38,U40&lt;='Generelle forutsetninger'!$B$13),$C37,0)</f>
        <v>0</v>
      </c>
      <c r="V41" s="147">
        <f>IF(AND(V40&gt;=$C38,V40&lt;='Generelle forutsetninger'!$B$13),$C37,0)</f>
        <v>0</v>
      </c>
      <c r="W41" s="147">
        <f>IF(AND(W40&gt;=$C38,W40&lt;='Generelle forutsetninger'!$B$13),$C37,0)</f>
        <v>0</v>
      </c>
      <c r="X41" s="147">
        <f>IF(AND(X40&gt;=$C38,X40&lt;='Generelle forutsetninger'!$B$13),$C37,0)</f>
        <v>0</v>
      </c>
      <c r="Y41" s="147">
        <f>IF(AND(Y40&gt;=$C38,Y40&lt;='Generelle forutsetninger'!$B$13),$C37,0)</f>
        <v>0</v>
      </c>
      <c r="Z41" s="147">
        <f>IF(AND(Z40&gt;=$C38,Z40&lt;='Generelle forutsetninger'!$B$13),$C37,0)</f>
        <v>0</v>
      </c>
      <c r="AA41" s="147">
        <f>IF(AND(AA40&gt;=$C38,AA40&lt;='Generelle forutsetninger'!$B$13),$C37,0)</f>
        <v>0</v>
      </c>
      <c r="AB41" s="147">
        <f>IF(AND(AB40&gt;=$C38,AB40&lt;='Generelle forutsetninger'!$B$13),$C37,0)</f>
        <v>0</v>
      </c>
      <c r="AC41" s="147">
        <f>IF(AND(AC40&gt;=$C38,AC40&lt;='Generelle forutsetninger'!$B$13),$C37,0)</f>
        <v>0</v>
      </c>
      <c r="AD41" s="147">
        <f>IF(AND(AD40&gt;=$C38,AD40&lt;='Generelle forutsetninger'!$B$13),$C37,0)</f>
        <v>0</v>
      </c>
      <c r="AE41" s="147">
        <f>IF(AND(AE40&gt;=$C38,AE40&lt;='Generelle forutsetninger'!$B$13),$C37,0)</f>
        <v>0</v>
      </c>
      <c r="AF41" s="147">
        <f>IF(AND(AF40&gt;=$C38,AF40&lt;='Generelle forutsetninger'!$B$13),$C37,0)</f>
        <v>0</v>
      </c>
      <c r="AG41" s="147">
        <f>IF(AND(AG40&gt;=$C38,AG40&lt;='Generelle forutsetninger'!$B$13),$C37,0)</f>
        <v>0</v>
      </c>
      <c r="AH41" s="147">
        <f>IF(AND(AH40&gt;=$C38,AH40&lt;='Generelle forutsetninger'!$B$13),$C37,0)</f>
        <v>0</v>
      </c>
      <c r="AI41" s="147">
        <f>IF(AND(AI40&gt;=$C38,AI40&lt;='Generelle forutsetninger'!$B$13),$C37,0)</f>
        <v>0</v>
      </c>
      <c r="AJ41" s="147">
        <f>IF(AND(AJ40&gt;=$C38,AJ40&lt;='Generelle forutsetninger'!$B$13),$C37,0)</f>
        <v>0</v>
      </c>
      <c r="AK41" s="147">
        <f>IF(AND(AK40&gt;=$C38,AK40&lt;='Generelle forutsetninger'!$B$13),$C37,0)</f>
        <v>0</v>
      </c>
      <c r="AL41" s="147">
        <f>IF(AND(AL40&gt;=$C38,AL40&lt;='Generelle forutsetninger'!$B$13),$C37,0)</f>
        <v>0</v>
      </c>
      <c r="AM41" s="147">
        <f>IF(AND(AM40&gt;=$C38,AM40&lt;='Generelle forutsetninger'!$B$13),$C37,0)</f>
        <v>0</v>
      </c>
      <c r="AN41" s="147">
        <f>IF(AND(AN40&gt;=$C38,AN40&lt;='Generelle forutsetninger'!$B$13),$C37,0)</f>
        <v>0</v>
      </c>
      <c r="AO41" s="147">
        <f>IF(AND(AO40&gt;=$C38,AO40&lt;='Generelle forutsetninger'!$B$13),$C37,0)</f>
        <v>0</v>
      </c>
      <c r="AP41" s="147">
        <f>IF(AND(AP40&gt;=$C38,AP40&lt;='Generelle forutsetninger'!$B$13),$C37,0)</f>
        <v>0</v>
      </c>
      <c r="AQ41" s="147">
        <f>IF(AND(AQ40&gt;=$C38,AQ40&lt;='Generelle forutsetninger'!$B$13),$C37,0)</f>
        <v>0</v>
      </c>
    </row>
    <row r="42" spans="1:46" ht="20.45" customHeight="1" x14ac:dyDescent="0.25">
      <c r="A42" s="3" t="s">
        <v>167</v>
      </c>
      <c r="B42" s="3" t="s">
        <v>168</v>
      </c>
      <c r="C42" s="147">
        <f>0.2*C41</f>
        <v>0</v>
      </c>
      <c r="D42" s="147">
        <f t="shared" ref="D42:AQ42" si="87">0.2*D41</f>
        <v>0</v>
      </c>
      <c r="E42" s="147">
        <f t="shared" si="87"/>
        <v>0</v>
      </c>
      <c r="F42" s="147">
        <f t="shared" si="87"/>
        <v>0</v>
      </c>
      <c r="G42" s="147">
        <f t="shared" si="87"/>
        <v>0</v>
      </c>
      <c r="H42" s="147">
        <f t="shared" si="87"/>
        <v>0</v>
      </c>
      <c r="I42" s="147">
        <f t="shared" si="87"/>
        <v>0</v>
      </c>
      <c r="J42" s="147">
        <f t="shared" si="87"/>
        <v>0</v>
      </c>
      <c r="K42" s="147">
        <f t="shared" si="87"/>
        <v>0</v>
      </c>
      <c r="L42" s="147">
        <f t="shared" si="87"/>
        <v>0</v>
      </c>
      <c r="M42" s="147">
        <f t="shared" si="87"/>
        <v>0</v>
      </c>
      <c r="N42" s="147">
        <f t="shared" si="87"/>
        <v>0</v>
      </c>
      <c r="O42" s="147">
        <f t="shared" si="87"/>
        <v>0</v>
      </c>
      <c r="P42" s="147">
        <f t="shared" si="87"/>
        <v>0</v>
      </c>
      <c r="Q42" s="147">
        <f t="shared" si="87"/>
        <v>0</v>
      </c>
      <c r="R42" s="147">
        <f t="shared" si="87"/>
        <v>0</v>
      </c>
      <c r="S42" s="147">
        <f t="shared" si="87"/>
        <v>0</v>
      </c>
      <c r="T42" s="147">
        <f t="shared" si="87"/>
        <v>0</v>
      </c>
      <c r="U42" s="147">
        <f t="shared" si="87"/>
        <v>0</v>
      </c>
      <c r="V42" s="147">
        <f t="shared" si="87"/>
        <v>0</v>
      </c>
      <c r="W42" s="147">
        <f t="shared" si="87"/>
        <v>0</v>
      </c>
      <c r="X42" s="147">
        <f t="shared" si="87"/>
        <v>0</v>
      </c>
      <c r="Y42" s="147">
        <f t="shared" si="87"/>
        <v>0</v>
      </c>
      <c r="Z42" s="147">
        <f t="shared" si="87"/>
        <v>0</v>
      </c>
      <c r="AA42" s="147">
        <f t="shared" si="87"/>
        <v>0</v>
      </c>
      <c r="AB42" s="147">
        <f t="shared" si="87"/>
        <v>0</v>
      </c>
      <c r="AC42" s="147">
        <f t="shared" si="87"/>
        <v>0</v>
      </c>
      <c r="AD42" s="147">
        <f t="shared" si="87"/>
        <v>0</v>
      </c>
      <c r="AE42" s="147">
        <f t="shared" si="87"/>
        <v>0</v>
      </c>
      <c r="AF42" s="147">
        <f t="shared" si="87"/>
        <v>0</v>
      </c>
      <c r="AG42" s="147">
        <f t="shared" si="87"/>
        <v>0</v>
      </c>
      <c r="AH42" s="147">
        <f t="shared" si="87"/>
        <v>0</v>
      </c>
      <c r="AI42" s="147">
        <f t="shared" si="87"/>
        <v>0</v>
      </c>
      <c r="AJ42" s="147">
        <f t="shared" si="87"/>
        <v>0</v>
      </c>
      <c r="AK42" s="147">
        <f t="shared" si="87"/>
        <v>0</v>
      </c>
      <c r="AL42" s="147">
        <f t="shared" si="87"/>
        <v>0</v>
      </c>
      <c r="AM42" s="147">
        <f t="shared" si="87"/>
        <v>0</v>
      </c>
      <c r="AN42" s="147">
        <f t="shared" si="87"/>
        <v>0</v>
      </c>
      <c r="AO42" s="147">
        <f t="shared" si="87"/>
        <v>0</v>
      </c>
      <c r="AP42" s="147">
        <f t="shared" si="87"/>
        <v>0</v>
      </c>
      <c r="AQ42" s="147">
        <f t="shared" si="87"/>
        <v>0</v>
      </c>
    </row>
    <row r="43" spans="1:46" ht="20.45" customHeight="1" x14ac:dyDescent="0.25">
      <c r="A43" s="3"/>
      <c r="B43" s="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row>
    <row r="44" spans="1:46" ht="20.45" customHeight="1" x14ac:dyDescent="0.25">
      <c r="A44" s="20" t="s">
        <v>177</v>
      </c>
      <c r="B44" s="21" t="s">
        <v>138</v>
      </c>
      <c r="C44" s="22" t="s">
        <v>158</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6" ht="20.45" customHeight="1" x14ac:dyDescent="0.25">
      <c r="A45" s="23" t="s">
        <v>173</v>
      </c>
      <c r="B45" s="3" t="s">
        <v>166</v>
      </c>
      <c r="C45" s="30"/>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6" ht="20.45" customHeight="1" x14ac:dyDescent="0.25">
      <c r="A46" s="23" t="s">
        <v>174</v>
      </c>
      <c r="B46" s="3" t="s">
        <v>135</v>
      </c>
      <c r="C46" s="2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row>
    <row r="47" spans="1:46" ht="20.25" customHeight="1" x14ac:dyDescent="0.25">
      <c r="B47" s="3"/>
      <c r="C47" s="22"/>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row>
    <row r="48" spans="1:46" ht="20.45" customHeight="1" x14ac:dyDescent="0.25">
      <c r="A48" s="21"/>
      <c r="B48" s="21"/>
      <c r="C48" s="22">
        <f>'Generelle forutsetninger'!$B$7</f>
        <v>2021</v>
      </c>
      <c r="D48" s="28">
        <f t="shared" ref="D48" si="88">C48+1</f>
        <v>2022</v>
      </c>
      <c r="E48" s="28">
        <f t="shared" ref="E48" si="89">D48+1</f>
        <v>2023</v>
      </c>
      <c r="F48" s="28">
        <f t="shared" ref="F48" si="90">E48+1</f>
        <v>2024</v>
      </c>
      <c r="G48" s="28">
        <f t="shared" ref="G48" si="91">F48+1</f>
        <v>2025</v>
      </c>
      <c r="H48" s="28">
        <f t="shared" ref="H48" si="92">G48+1</f>
        <v>2026</v>
      </c>
      <c r="I48" s="28">
        <f t="shared" ref="I48" si="93">H48+1</f>
        <v>2027</v>
      </c>
      <c r="J48" s="28">
        <f t="shared" ref="J48" si="94">I48+1</f>
        <v>2028</v>
      </c>
      <c r="K48" s="28">
        <f t="shared" ref="K48" si="95">J48+1</f>
        <v>2029</v>
      </c>
      <c r="L48" s="28">
        <f t="shared" ref="L48" si="96">K48+1</f>
        <v>2030</v>
      </c>
      <c r="M48" s="28">
        <f t="shared" ref="M48" si="97">L48+1</f>
        <v>2031</v>
      </c>
      <c r="N48" s="28">
        <f t="shared" ref="N48" si="98">M48+1</f>
        <v>2032</v>
      </c>
      <c r="O48" s="28">
        <f t="shared" ref="O48" si="99">N48+1</f>
        <v>2033</v>
      </c>
      <c r="P48" s="28">
        <f t="shared" ref="P48" si="100">O48+1</f>
        <v>2034</v>
      </c>
      <c r="Q48" s="28">
        <f t="shared" ref="Q48" si="101">P48+1</f>
        <v>2035</v>
      </c>
      <c r="R48" s="28">
        <f t="shared" ref="R48" si="102">Q48+1</f>
        <v>2036</v>
      </c>
      <c r="S48" s="28">
        <f t="shared" ref="S48" si="103">R48+1</f>
        <v>2037</v>
      </c>
      <c r="T48" s="28">
        <f t="shared" ref="T48" si="104">S48+1</f>
        <v>2038</v>
      </c>
      <c r="U48" s="28">
        <f t="shared" ref="U48" si="105">T48+1</f>
        <v>2039</v>
      </c>
      <c r="V48" s="28">
        <f t="shared" ref="V48" si="106">U48+1</f>
        <v>2040</v>
      </c>
      <c r="W48" s="28">
        <f t="shared" ref="W48" si="107">V48+1</f>
        <v>2041</v>
      </c>
      <c r="X48" s="28">
        <f t="shared" ref="X48" si="108">W48+1</f>
        <v>2042</v>
      </c>
      <c r="Y48" s="28">
        <f t="shared" ref="Y48" si="109">X48+1</f>
        <v>2043</v>
      </c>
      <c r="Z48" s="28">
        <f t="shared" ref="Z48" si="110">Y48+1</f>
        <v>2044</v>
      </c>
      <c r="AA48" s="28">
        <f t="shared" ref="AA48" si="111">Z48+1</f>
        <v>2045</v>
      </c>
      <c r="AB48" s="28">
        <f t="shared" ref="AB48" si="112">AA48+1</f>
        <v>2046</v>
      </c>
      <c r="AC48" s="28">
        <f t="shared" ref="AC48" si="113">AB48+1</f>
        <v>2047</v>
      </c>
      <c r="AD48" s="28">
        <f t="shared" ref="AD48" si="114">AC48+1</f>
        <v>2048</v>
      </c>
      <c r="AE48" s="28">
        <f t="shared" ref="AE48" si="115">AD48+1</f>
        <v>2049</v>
      </c>
      <c r="AF48" s="28">
        <f t="shared" ref="AF48" si="116">AE48+1</f>
        <v>2050</v>
      </c>
      <c r="AG48" s="28">
        <f t="shared" ref="AG48" si="117">AF48+1</f>
        <v>2051</v>
      </c>
      <c r="AH48" s="28">
        <f t="shared" ref="AH48" si="118">AG48+1</f>
        <v>2052</v>
      </c>
      <c r="AI48" s="28">
        <f t="shared" ref="AI48" si="119">AH48+1</f>
        <v>2053</v>
      </c>
      <c r="AJ48" s="28">
        <f t="shared" ref="AJ48" si="120">AI48+1</f>
        <v>2054</v>
      </c>
      <c r="AK48" s="28">
        <f t="shared" ref="AK48" si="121">AJ48+1</f>
        <v>2055</v>
      </c>
      <c r="AL48" s="28">
        <f t="shared" ref="AL48" si="122">AK48+1</f>
        <v>2056</v>
      </c>
      <c r="AM48" s="28">
        <f t="shared" ref="AM48" si="123">AL48+1</f>
        <v>2057</v>
      </c>
      <c r="AN48" s="28">
        <f t="shared" ref="AN48" si="124">AM48+1</f>
        <v>2058</v>
      </c>
      <c r="AO48" s="28">
        <f t="shared" ref="AO48" si="125">AN48+1</f>
        <v>2059</v>
      </c>
      <c r="AP48" s="28">
        <f t="shared" ref="AP48" si="126">AO48+1</f>
        <v>2060</v>
      </c>
      <c r="AQ48" s="28">
        <f t="shared" ref="AQ48" si="127">AP48+1</f>
        <v>2061</v>
      </c>
      <c r="AS48" s="20"/>
      <c r="AT48" s="20"/>
    </row>
    <row r="49" spans="1:43" ht="20.45" customHeight="1" x14ac:dyDescent="0.25">
      <c r="A49" s="3" t="s">
        <v>165</v>
      </c>
      <c r="B49" s="3" t="s">
        <v>166</v>
      </c>
      <c r="C49" s="29">
        <f>IF(AND(C48&gt;=$C46,C48&lt;='Generelle forutsetninger'!$B$13),$C45,0)</f>
        <v>0</v>
      </c>
      <c r="D49" s="29">
        <f>IF(AND(D48&gt;=$C46,D48&lt;='Generelle forutsetninger'!$B$13),$C45,0)</f>
        <v>0</v>
      </c>
      <c r="E49" s="29">
        <f>IF(AND(E48&gt;=$C46,E48&lt;='Generelle forutsetninger'!$B$13),$C45,0)</f>
        <v>0</v>
      </c>
      <c r="F49" s="29">
        <f>IF(AND(F48&gt;=$C46,F48&lt;='Generelle forutsetninger'!$B$13),$C45,0)</f>
        <v>0</v>
      </c>
      <c r="G49" s="29">
        <f>IF(AND(G48&gt;=$C46,G48&lt;='Generelle forutsetninger'!$B$13),$C45,0)</f>
        <v>0</v>
      </c>
      <c r="H49" s="29">
        <f>IF(AND(H48&gt;=$C46,H48&lt;='Generelle forutsetninger'!$B$13),$C45,0)</f>
        <v>0</v>
      </c>
      <c r="I49" s="29">
        <f>IF(AND(I48&gt;=$C46,I48&lt;='Generelle forutsetninger'!$B$13),$C45,0)</f>
        <v>0</v>
      </c>
      <c r="J49" s="29">
        <f>IF(AND(J48&gt;=$C46,J48&lt;='Generelle forutsetninger'!$B$13),$C45,0)</f>
        <v>0</v>
      </c>
      <c r="K49" s="29">
        <f>IF(AND(K48&gt;=$C46,K48&lt;='Generelle forutsetninger'!$B$13),$C45,0)</f>
        <v>0</v>
      </c>
      <c r="L49" s="29">
        <f>IF(AND(L48&gt;=$C46,L48&lt;='Generelle forutsetninger'!$B$13),$C45,0)</f>
        <v>0</v>
      </c>
      <c r="M49" s="29">
        <f>IF(AND(M48&gt;=$C46,M48&lt;='Generelle forutsetninger'!$B$13),$C45,0)</f>
        <v>0</v>
      </c>
      <c r="N49" s="29">
        <f>IF(AND(N48&gt;=$C46,N48&lt;='Generelle forutsetninger'!$B$13),$C45,0)</f>
        <v>0</v>
      </c>
      <c r="O49" s="29">
        <f>IF(AND(O48&gt;=$C46,O48&lt;='Generelle forutsetninger'!$B$13),$C45,0)</f>
        <v>0</v>
      </c>
      <c r="P49" s="29">
        <f>IF(AND(P48&gt;=$C46,P48&lt;='Generelle forutsetninger'!$B$13),$C45,0)</f>
        <v>0</v>
      </c>
      <c r="Q49" s="29">
        <f>IF(AND(Q48&gt;=$C46,Q48&lt;='Generelle forutsetninger'!$B$13),$C45,0)</f>
        <v>0</v>
      </c>
      <c r="R49" s="29">
        <f>IF(AND(R48&gt;=$C46,R48&lt;='Generelle forutsetninger'!$B$13),$C45,0)</f>
        <v>0</v>
      </c>
      <c r="S49" s="29">
        <f>IF(AND(S48&gt;=$C46,S48&lt;='Generelle forutsetninger'!$B$13),$C45,0)</f>
        <v>0</v>
      </c>
      <c r="T49" s="29">
        <f>IF(AND(T48&gt;=$C46,T48&lt;='Generelle forutsetninger'!$B$13),$C45,0)</f>
        <v>0</v>
      </c>
      <c r="U49" s="29">
        <f>IF(AND(U48&gt;=$C46,U48&lt;='Generelle forutsetninger'!$B$13),$C45,0)</f>
        <v>0</v>
      </c>
      <c r="V49" s="29">
        <f>IF(AND(V48&gt;=$C46,V48&lt;='Generelle forutsetninger'!$B$13),$C45,0)</f>
        <v>0</v>
      </c>
      <c r="W49" s="29">
        <f>IF(AND(W48&gt;=$C46,W48&lt;='Generelle forutsetninger'!$B$13),$C45,0)</f>
        <v>0</v>
      </c>
      <c r="X49" s="29">
        <f>IF(AND(X48&gt;=$C46,X48&lt;='Generelle forutsetninger'!$B$13),$C45,0)</f>
        <v>0</v>
      </c>
      <c r="Y49" s="29">
        <f>IF(AND(Y48&gt;=$C46,Y48&lt;='Generelle forutsetninger'!$B$13),$C45,0)</f>
        <v>0</v>
      </c>
      <c r="Z49" s="29">
        <f>IF(AND(Z48&gt;=$C46,Z48&lt;='Generelle forutsetninger'!$B$13),$C45,0)</f>
        <v>0</v>
      </c>
      <c r="AA49" s="29">
        <f>IF(AND(AA48&gt;=$C46,AA48&lt;='Generelle forutsetninger'!$B$13),$C45,0)</f>
        <v>0</v>
      </c>
      <c r="AB49" s="29">
        <f>IF(AND(AB48&gt;=$C46,AB48&lt;='Generelle forutsetninger'!$B$13),$C45,0)</f>
        <v>0</v>
      </c>
      <c r="AC49" s="29">
        <f>IF(AND(AC48&gt;=$C46,AC48&lt;='Generelle forutsetninger'!$B$13),$C45,0)</f>
        <v>0</v>
      </c>
      <c r="AD49" s="29">
        <f>IF(AND(AD48&gt;=$C46,AD48&lt;='Generelle forutsetninger'!$B$13),$C45,0)</f>
        <v>0</v>
      </c>
      <c r="AE49" s="29">
        <f>IF(AND(AE48&gt;=$C46,AE48&lt;='Generelle forutsetninger'!$B$13),$C45,0)</f>
        <v>0</v>
      </c>
      <c r="AF49" s="29">
        <f>IF(AND(AF48&gt;=$C46,AF48&lt;='Generelle forutsetninger'!$B$13),$C45,0)</f>
        <v>0</v>
      </c>
      <c r="AG49" s="29">
        <f>IF(AND(AG48&gt;=$C46,AG48&lt;='Generelle forutsetninger'!$B$13),$C45,0)</f>
        <v>0</v>
      </c>
      <c r="AH49" s="29">
        <f>IF(AND(AH48&gt;=$C46,AH48&lt;='Generelle forutsetninger'!$B$13),$C45,0)</f>
        <v>0</v>
      </c>
      <c r="AI49" s="29">
        <f>IF(AND(AI48&gt;=$C46,AI48&lt;='Generelle forutsetninger'!$B$13),$C45,0)</f>
        <v>0</v>
      </c>
      <c r="AJ49" s="29">
        <f>IF(AND(AJ48&gt;=$C46,AJ48&lt;='Generelle forutsetninger'!$B$13),$C45,0)</f>
        <v>0</v>
      </c>
      <c r="AK49" s="29">
        <f>IF(AND(AK48&gt;=$C46,AK48&lt;='Generelle forutsetninger'!$B$13),$C45,0)</f>
        <v>0</v>
      </c>
      <c r="AL49" s="29">
        <f>IF(AND(AL48&gt;=$C46,AL48&lt;='Generelle forutsetninger'!$B$13),$C45,0)</f>
        <v>0</v>
      </c>
      <c r="AM49" s="29">
        <f>IF(AND(AM48&gt;=$C46,AM48&lt;='Generelle forutsetninger'!$B$13),$C45,0)</f>
        <v>0</v>
      </c>
      <c r="AN49" s="29">
        <f>IF(AND(AN48&gt;=$C46,AN48&lt;='Generelle forutsetninger'!$B$13),$C45,0)</f>
        <v>0</v>
      </c>
      <c r="AO49" s="29">
        <f>IF(AND(AO48&gt;=$C46,AO48&lt;='Generelle forutsetninger'!$B$13),$C45,0)</f>
        <v>0</v>
      </c>
      <c r="AP49" s="29">
        <f>IF(AND(AP48&gt;=$C46,AP48&lt;='Generelle forutsetninger'!$B$13),$C45,0)</f>
        <v>0</v>
      </c>
      <c r="AQ49" s="29">
        <f>IF(AND(AQ48&gt;=$C46,AQ48&lt;='Generelle forutsetninger'!$B$13),$C45,0)</f>
        <v>0</v>
      </c>
    </row>
    <row r="50" spans="1:43" ht="20.45" customHeight="1" x14ac:dyDescent="0.25">
      <c r="A50" s="3" t="s">
        <v>167</v>
      </c>
      <c r="B50" s="3" t="s">
        <v>168</v>
      </c>
      <c r="C50" s="29">
        <f t="shared" ref="C50:M50" si="128">0.2*C49</f>
        <v>0</v>
      </c>
      <c r="D50" s="29">
        <f t="shared" si="128"/>
        <v>0</v>
      </c>
      <c r="E50" s="29">
        <f t="shared" si="128"/>
        <v>0</v>
      </c>
      <c r="F50" s="29">
        <f t="shared" si="128"/>
        <v>0</v>
      </c>
      <c r="G50" s="29">
        <f t="shared" si="128"/>
        <v>0</v>
      </c>
      <c r="H50" s="29">
        <f t="shared" si="128"/>
        <v>0</v>
      </c>
      <c r="I50" s="29">
        <f t="shared" si="128"/>
        <v>0</v>
      </c>
      <c r="J50" s="29">
        <f t="shared" si="128"/>
        <v>0</v>
      </c>
      <c r="K50" s="29">
        <f t="shared" si="128"/>
        <v>0</v>
      </c>
      <c r="L50" s="29">
        <f t="shared" si="128"/>
        <v>0</v>
      </c>
      <c r="M50" s="29">
        <f t="shared" si="128"/>
        <v>0</v>
      </c>
      <c r="N50" s="29">
        <f t="shared" ref="N50" si="129">0.2*N49</f>
        <v>0</v>
      </c>
      <c r="O50" s="29">
        <f t="shared" ref="O50" si="130">0.2*O49</f>
        <v>0</v>
      </c>
      <c r="P50" s="29">
        <f t="shared" ref="P50" si="131">0.2*P49</f>
        <v>0</v>
      </c>
      <c r="Q50" s="29">
        <f t="shared" ref="Q50" si="132">0.2*Q49</f>
        <v>0</v>
      </c>
      <c r="R50" s="29">
        <f t="shared" ref="R50" si="133">0.2*R49</f>
        <v>0</v>
      </c>
      <c r="S50" s="29">
        <f t="shared" ref="S50" si="134">0.2*S49</f>
        <v>0</v>
      </c>
      <c r="T50" s="29">
        <f t="shared" ref="T50" si="135">0.2*T49</f>
        <v>0</v>
      </c>
      <c r="U50" s="29">
        <f t="shared" ref="U50" si="136">0.2*U49</f>
        <v>0</v>
      </c>
      <c r="V50" s="29">
        <f t="shared" ref="V50" si="137">0.2*V49</f>
        <v>0</v>
      </c>
      <c r="W50" s="29">
        <f t="shared" ref="W50" si="138">0.2*W49</f>
        <v>0</v>
      </c>
      <c r="X50" s="29">
        <f t="shared" ref="X50" si="139">0.2*X49</f>
        <v>0</v>
      </c>
      <c r="Y50" s="29">
        <f t="shared" ref="Y50" si="140">0.2*Y49</f>
        <v>0</v>
      </c>
      <c r="Z50" s="29">
        <f t="shared" ref="Z50" si="141">0.2*Z49</f>
        <v>0</v>
      </c>
      <c r="AA50" s="29">
        <f t="shared" ref="AA50" si="142">0.2*AA49</f>
        <v>0</v>
      </c>
      <c r="AB50" s="29">
        <f t="shared" ref="AB50" si="143">0.2*AB49</f>
        <v>0</v>
      </c>
      <c r="AC50" s="29">
        <f t="shared" ref="AC50" si="144">0.2*AC49</f>
        <v>0</v>
      </c>
      <c r="AD50" s="29">
        <f t="shared" ref="AD50" si="145">0.2*AD49</f>
        <v>0</v>
      </c>
      <c r="AE50" s="29">
        <f t="shared" ref="AE50" si="146">0.2*AE49</f>
        <v>0</v>
      </c>
      <c r="AF50" s="29">
        <f t="shared" ref="AF50" si="147">0.2*AF49</f>
        <v>0</v>
      </c>
      <c r="AG50" s="29">
        <f t="shared" ref="AG50" si="148">0.2*AG49</f>
        <v>0</v>
      </c>
      <c r="AH50" s="29">
        <f t="shared" ref="AH50" si="149">0.2*AH49</f>
        <v>0</v>
      </c>
      <c r="AI50" s="29">
        <f t="shared" ref="AI50" si="150">0.2*AI49</f>
        <v>0</v>
      </c>
      <c r="AJ50" s="29">
        <f t="shared" ref="AJ50" si="151">0.2*AJ49</f>
        <v>0</v>
      </c>
      <c r="AK50" s="29">
        <f t="shared" ref="AK50" si="152">0.2*AK49</f>
        <v>0</v>
      </c>
      <c r="AL50" s="29">
        <f t="shared" ref="AL50" si="153">0.2*AL49</f>
        <v>0</v>
      </c>
      <c r="AM50" s="29">
        <f t="shared" ref="AM50" si="154">0.2*AM49</f>
        <v>0</v>
      </c>
      <c r="AN50" s="29">
        <f t="shared" ref="AN50" si="155">0.2*AN49</f>
        <v>0</v>
      </c>
      <c r="AO50" s="29">
        <f t="shared" ref="AO50" si="156">0.2*AO49</f>
        <v>0</v>
      </c>
      <c r="AP50" s="29">
        <f t="shared" ref="AP50" si="157">0.2*AP49</f>
        <v>0</v>
      </c>
      <c r="AQ50" s="29">
        <f t="shared" ref="AQ50" si="158">0.2*AQ49</f>
        <v>0</v>
      </c>
    </row>
    <row r="51" spans="1:43" ht="20.45" customHeight="1" x14ac:dyDescent="0.25">
      <c r="A51" s="3"/>
      <c r="B51" s="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row>
    <row r="52" spans="1:43" ht="20.45" customHeight="1" x14ac:dyDescent="0.35">
      <c r="A52" s="16" t="s">
        <v>178</v>
      </c>
      <c r="D52" s="134"/>
    </row>
    <row r="53" spans="1:43" ht="20.45" customHeight="1" x14ac:dyDescent="0.25">
      <c r="A53" s="20" t="s">
        <v>179</v>
      </c>
      <c r="B53" s="21" t="s">
        <v>138</v>
      </c>
      <c r="C53" s="22" t="s">
        <v>158</v>
      </c>
      <c r="D53" s="135"/>
    </row>
    <row r="54" spans="1:43" ht="20.45" customHeight="1" x14ac:dyDescent="0.25">
      <c r="A54" s="23" t="s">
        <v>159</v>
      </c>
      <c r="B54" s="3" t="s">
        <v>160</v>
      </c>
      <c r="C54" s="233"/>
      <c r="D54" s="233">
        <f>Data!C26</f>
        <v>3830.4708749999995</v>
      </c>
      <c r="E54" s="233">
        <f>Data!D26</f>
        <v>7660.941749999999</v>
      </c>
      <c r="F54" s="233">
        <f>Data!E26</f>
        <v>11491.412624999999</v>
      </c>
      <c r="G54" s="233">
        <f>Data!F26</f>
        <v>15321.883499999998</v>
      </c>
      <c r="H54" s="233">
        <f>Data!G26</f>
        <v>19152.354374999999</v>
      </c>
      <c r="I54" s="233">
        <f>Data!H26</f>
        <v>22982.825249999998</v>
      </c>
      <c r="J54" s="233">
        <f>Data!I26</f>
        <v>26813.296124999997</v>
      </c>
      <c r="K54" s="233">
        <f>Data!J26</f>
        <v>30643.766999999996</v>
      </c>
      <c r="L54" s="233">
        <f>Data!K26</f>
        <v>34822.462499999994</v>
      </c>
      <c r="M54" s="285"/>
      <c r="N54" s="285"/>
    </row>
    <row r="55" spans="1:43" ht="20.45" customHeight="1" x14ac:dyDescent="0.25">
      <c r="A55" s="23" t="s">
        <v>161</v>
      </c>
      <c r="B55" s="3" t="s">
        <v>135</v>
      </c>
      <c r="C55" s="244">
        <v>2022</v>
      </c>
      <c r="D55" s="244">
        <v>2022</v>
      </c>
      <c r="E55" s="244">
        <v>2023</v>
      </c>
      <c r="F55" s="244">
        <v>2024</v>
      </c>
      <c r="G55" s="244">
        <v>2025</v>
      </c>
      <c r="H55" s="244">
        <v>2026</v>
      </c>
      <c r="I55" s="244">
        <v>2027</v>
      </c>
      <c r="J55" s="244">
        <v>2028</v>
      </c>
      <c r="K55" s="244">
        <v>2029</v>
      </c>
      <c r="L55" s="244">
        <v>2030</v>
      </c>
      <c r="M55" s="287"/>
      <c r="N55" s="284"/>
    </row>
    <row r="56" spans="1:43" ht="20.45" customHeight="1" x14ac:dyDescent="0.25">
      <c r="B56" s="3"/>
      <c r="C56" s="26"/>
      <c r="D56" s="134"/>
    </row>
    <row r="57" spans="1:43" ht="15" x14ac:dyDescent="0.25">
      <c r="B57" s="21"/>
      <c r="C57" s="22">
        <f>'Generelle forutsetninger'!$B$7</f>
        <v>2021</v>
      </c>
      <c r="D57" s="28">
        <f>C57+1</f>
        <v>2022</v>
      </c>
      <c r="E57" s="28">
        <f t="shared" ref="E57" si="159">D57+1</f>
        <v>2023</v>
      </c>
      <c r="F57" s="28">
        <f t="shared" ref="F57" si="160">E57+1</f>
        <v>2024</v>
      </c>
      <c r="G57" s="28">
        <f t="shared" ref="G57" si="161">F57+1</f>
        <v>2025</v>
      </c>
      <c r="H57" s="28">
        <f t="shared" ref="H57" si="162">G57+1</f>
        <v>2026</v>
      </c>
      <c r="I57" s="28">
        <f t="shared" ref="I57" si="163">H57+1</f>
        <v>2027</v>
      </c>
      <c r="J57" s="28">
        <f t="shared" ref="J57" si="164">I57+1</f>
        <v>2028</v>
      </c>
      <c r="K57" s="28">
        <f t="shared" ref="K57" si="165">J57+1</f>
        <v>2029</v>
      </c>
      <c r="L57" s="28">
        <f t="shared" ref="L57" si="166">K57+1</f>
        <v>2030</v>
      </c>
      <c r="M57" s="28">
        <f t="shared" ref="M57" si="167">L57+1</f>
        <v>2031</v>
      </c>
      <c r="N57" s="28">
        <f t="shared" ref="N57" si="168">M57+1</f>
        <v>2032</v>
      </c>
      <c r="O57" s="28">
        <f t="shared" ref="O57" si="169">N57+1</f>
        <v>2033</v>
      </c>
      <c r="P57" s="28">
        <f t="shared" ref="P57" si="170">O57+1</f>
        <v>2034</v>
      </c>
      <c r="Q57" s="28">
        <f t="shared" ref="Q57" si="171">P57+1</f>
        <v>2035</v>
      </c>
      <c r="R57" s="28">
        <f t="shared" ref="R57" si="172">Q57+1</f>
        <v>2036</v>
      </c>
      <c r="S57" s="28">
        <f t="shared" ref="S57" si="173">R57+1</f>
        <v>2037</v>
      </c>
      <c r="T57" s="28">
        <f t="shared" ref="T57" si="174">S57+1</f>
        <v>2038</v>
      </c>
      <c r="U57" s="28">
        <f t="shared" ref="U57" si="175">T57+1</f>
        <v>2039</v>
      </c>
      <c r="V57" s="28">
        <f t="shared" ref="V57" si="176">U57+1</f>
        <v>2040</v>
      </c>
      <c r="W57" s="28">
        <f t="shared" ref="W57" si="177">V57+1</f>
        <v>2041</v>
      </c>
      <c r="X57" s="28">
        <f t="shared" ref="X57" si="178">W57+1</f>
        <v>2042</v>
      </c>
      <c r="Y57" s="28">
        <f t="shared" ref="Y57" si="179">X57+1</f>
        <v>2043</v>
      </c>
      <c r="Z57" s="28">
        <f t="shared" ref="Z57" si="180">Y57+1</f>
        <v>2044</v>
      </c>
      <c r="AA57" s="28">
        <f t="shared" ref="AA57" si="181">Z57+1</f>
        <v>2045</v>
      </c>
      <c r="AB57" s="28">
        <f t="shared" ref="AB57" si="182">AA57+1</f>
        <v>2046</v>
      </c>
      <c r="AC57" s="28">
        <f t="shared" ref="AC57" si="183">AB57+1</f>
        <v>2047</v>
      </c>
      <c r="AD57" s="28">
        <f t="shared" ref="AD57" si="184">AC57+1</f>
        <v>2048</v>
      </c>
      <c r="AE57" s="28">
        <f t="shared" ref="AE57" si="185">AD57+1</f>
        <v>2049</v>
      </c>
      <c r="AF57" s="28">
        <f t="shared" ref="AF57" si="186">AE57+1</f>
        <v>2050</v>
      </c>
      <c r="AG57" s="28">
        <f t="shared" ref="AG57" si="187">AF57+1</f>
        <v>2051</v>
      </c>
      <c r="AH57" s="28">
        <f t="shared" ref="AH57" si="188">AG57+1</f>
        <v>2052</v>
      </c>
      <c r="AI57" s="28">
        <f t="shared" ref="AI57" si="189">AH57+1</f>
        <v>2053</v>
      </c>
      <c r="AJ57" s="28">
        <f t="shared" ref="AJ57" si="190">AI57+1</f>
        <v>2054</v>
      </c>
      <c r="AK57" s="28">
        <f t="shared" ref="AK57" si="191">AJ57+1</f>
        <v>2055</v>
      </c>
      <c r="AL57" s="28">
        <f t="shared" ref="AL57" si="192">AK57+1</f>
        <v>2056</v>
      </c>
      <c r="AM57" s="28">
        <f t="shared" ref="AM57" si="193">AL57+1</f>
        <v>2057</v>
      </c>
      <c r="AN57" s="28">
        <f t="shared" ref="AN57" si="194">AM57+1</f>
        <v>2058</v>
      </c>
      <c r="AO57" s="28">
        <f t="shared" ref="AO57" si="195">AN57+1</f>
        <v>2059</v>
      </c>
      <c r="AP57" s="28">
        <f t="shared" ref="AP57" si="196">AO57+1</f>
        <v>2060</v>
      </c>
      <c r="AQ57" s="28">
        <f t="shared" ref="AQ57" si="197">AP57+1</f>
        <v>2061</v>
      </c>
    </row>
    <row r="58" spans="1:43" ht="15" x14ac:dyDescent="0.25">
      <c r="A58" s="3" t="s">
        <v>165</v>
      </c>
      <c r="B58" s="3" t="s">
        <v>166</v>
      </c>
      <c r="C58" s="147">
        <f>IF(AND(C57&gt;=$C55,C57&lt;='Generelle forutsetninger'!$B$13),C54*'Generelle forutsetninger'!$B$17*(1+'Generelle forutsetninger'!$B$19)^(C57-$C57),0)</f>
        <v>0</v>
      </c>
      <c r="D58" s="147">
        <f>IF(AND(D57&gt;=$C55,D57&lt;='Generelle forutsetninger'!$B$13),D54*'Generelle forutsetninger'!$B$17*(1+'Generelle forutsetninger'!$B$19)^(D57-$C57),0)</f>
        <v>2083703.3770533747</v>
      </c>
      <c r="E58" s="147">
        <f>IF(AND(E57&gt;=C55,E57&lt;='Generelle forutsetninger'!$B$13),E54*'Generelle forutsetninger'!$B$17*(1+'Generelle forutsetninger'!$B$19)^(E57-$C57),0)</f>
        <v>4221583.041910137</v>
      </c>
      <c r="F58" s="147">
        <f>IF(AND(F57&gt;=D55,F57&lt;='Generelle forutsetninger'!$B$13),F54*'Generelle forutsetninger'!$B$17*(1+'Generelle forutsetninger'!$B$19)^(F57-$C57),0)</f>
        <v>6414695.4321824526</v>
      </c>
      <c r="G58" s="147">
        <f>IF(AND(G57&gt;=E55,G57&lt;='Generelle forutsetninger'!$B$13),G54*'Generelle forutsetninger'!$B$17*(1+'Generelle forutsetninger'!$B$19)^(G57-$C57),0)</f>
        <v>8664115.297067767</v>
      </c>
      <c r="H58" s="147">
        <f>IF(AND(H57&gt;=F55,H57&lt;='Generelle forutsetninger'!$B$13),H54*'Generelle forutsetninger'!$B$17*(1+'Generelle forutsetninger'!$B$19)^(H57-$C57),0)</f>
        <v>10970935.994912058</v>
      </c>
      <c r="I58" s="147">
        <f>IF(AND(I57&gt;=G55,I57&lt;='Generelle forutsetninger'!$B$13),I54*'Generelle forutsetninger'!$B$17*(1+'Generelle forutsetninger'!$B$19)^(I57-$C57),0)</f>
        <v>13336269.795415098</v>
      </c>
      <c r="J58" s="147">
        <f>IF(AND(J57&gt;=H55,J57&lt;='Generelle forutsetninger'!$B$13),J54*'Generelle forutsetninger'!$B$17*(1+'Generelle forutsetninger'!$B$19)^(J57-$C57),0)</f>
        <v>15761248.186548075</v>
      </c>
      <c r="K58" s="147">
        <f>IF(AND(K57&gt;=I55,K57&lt;='Generelle forutsetninger'!$B$13),K54*'Generelle forutsetninger'!$B$17*(1+'Generelle forutsetninger'!$B$19)^(K57-$C57),0)</f>
        <v>18247022.186255086</v>
      </c>
      <c r="L58" s="147">
        <f>IF(AND(L57&gt;=J55,L57&lt;='Generelle forutsetninger'!$B$13),L54*'Generelle forutsetninger'!$B$17*(1+'Generelle forutsetninger'!$B$19)^(L57-$C57),0)</f>
        <v>21004810.76667773</v>
      </c>
      <c r="M58" s="147">
        <f>IF(AND(M57&gt;=K55,M57&lt;='Generelle forutsetninger'!$B$13),M54*'Generelle forutsetninger'!$B$17*(1+'Generelle forutsetninger'!$B$19)^(M57-$C57),0)</f>
        <v>0</v>
      </c>
      <c r="N58" s="147">
        <f>IF(AND(N57&gt;=L55,N57&lt;='Generelle forutsetninger'!$B$13),L54*'Generelle forutsetninger'!$B$17*(1+'Generelle forutsetninger'!$B$19)^(N57-$C57),0)</f>
        <v>0</v>
      </c>
      <c r="O58" s="147">
        <f>IF(AND(O57&gt;=$C55,O57&lt;='Generelle forutsetninger'!$B$13),$C54*'Generelle forutsetninger'!$B$17*(1+'Generelle forutsetninger'!$B$19)^(O57-$C57),0)</f>
        <v>0</v>
      </c>
      <c r="P58" s="147">
        <f>IF(AND(P57&gt;=$C55,P57&lt;='Generelle forutsetninger'!$B$13),$C54*'Generelle forutsetninger'!$B$17*(1+'Generelle forutsetninger'!$B$19)^(P57-$C57),0)</f>
        <v>0</v>
      </c>
      <c r="Q58" s="147">
        <f>IF(AND(Q57&gt;=$C55,Q57&lt;='Generelle forutsetninger'!$B$13),$C54*'Generelle forutsetninger'!$B$17*(1+'Generelle forutsetninger'!$B$19)^(Q57-$C57),0)</f>
        <v>0</v>
      </c>
      <c r="R58" s="147">
        <f>IF(AND(R57&gt;=$C55,R57&lt;='Generelle forutsetninger'!$B$13),$C54*'Generelle forutsetninger'!$B$17*(1+'Generelle forutsetninger'!$B$19)^(R57-$C57),0)</f>
        <v>0</v>
      </c>
      <c r="S58" s="147">
        <f>IF(AND(S57&gt;=$C55,S57&lt;='Generelle forutsetninger'!$B$13),$C54*'Generelle forutsetninger'!$B$17*(1+'Generelle forutsetninger'!$B$19)^(S57-$C57),0)</f>
        <v>0</v>
      </c>
      <c r="T58" s="147">
        <f>IF(AND(T57&gt;=$C55,T57&lt;='Generelle forutsetninger'!$B$13),$C54*'Generelle forutsetninger'!$B$17*(1+'Generelle forutsetninger'!$B$19)^(T57-$C57),0)</f>
        <v>0</v>
      </c>
      <c r="U58" s="147">
        <f>IF(AND(U57&gt;=$C55,U57&lt;='Generelle forutsetninger'!$B$13),$C54*'Generelle forutsetninger'!$B$17*(1+'Generelle forutsetninger'!$B$19)^(U57-$C57),0)</f>
        <v>0</v>
      </c>
      <c r="V58" s="147">
        <f>IF(AND(V57&gt;=$C55,V57&lt;='Generelle forutsetninger'!$B$13),$C54*'Generelle forutsetninger'!$B$17*(1+'Generelle forutsetninger'!$B$19)^(V57-$C57),0)</f>
        <v>0</v>
      </c>
      <c r="W58" s="147">
        <f>IF(AND(W57&gt;=$C55,W57&lt;='Generelle forutsetninger'!$B$13),$C54*'Generelle forutsetninger'!$B$17*(1+'Generelle forutsetninger'!$B$19)^(W57-$C57),0)</f>
        <v>0</v>
      </c>
      <c r="X58" s="147">
        <f>IF(AND(X57&gt;=$C55,X57&lt;='Generelle forutsetninger'!$B$13),$C54*'Generelle forutsetninger'!$B$17*(1+'Generelle forutsetninger'!$B$19)^(X57-$C57),0)</f>
        <v>0</v>
      </c>
      <c r="Y58" s="147">
        <f>IF(AND(Y57&gt;=$C55,Y57&lt;='Generelle forutsetninger'!$B$13),$C54*'Generelle forutsetninger'!$B$17*(1+'Generelle forutsetninger'!$B$19)^(Y57-$C57),0)</f>
        <v>0</v>
      </c>
      <c r="Z58" s="147">
        <f>IF(AND(Z57&gt;=$C55,Z57&lt;='Generelle forutsetninger'!$B$13),$C54*'Generelle forutsetninger'!$B$17*(1+'Generelle forutsetninger'!$B$19)^(Z57-$C57),0)</f>
        <v>0</v>
      </c>
      <c r="AA58" s="147">
        <f>IF(AND(AA57&gt;=$C55,AA57&lt;='Generelle forutsetninger'!$B$13),$C54*'Generelle forutsetninger'!$B$17*(1+'Generelle forutsetninger'!$B$19)^(AA57-$C57),0)</f>
        <v>0</v>
      </c>
      <c r="AB58" s="147">
        <f>IF(AND(AB57&gt;=$C55,AB57&lt;='Generelle forutsetninger'!$B$13),$C54*'Generelle forutsetninger'!$B$17*(1+'Generelle forutsetninger'!$B$19)^(AB57-$C57),0)</f>
        <v>0</v>
      </c>
      <c r="AC58" s="147">
        <f>IF(AND(AC57&gt;=$C55,AC57&lt;='Generelle forutsetninger'!$B$13),$C54*'Generelle forutsetninger'!$B$17*(1+'Generelle forutsetninger'!$B$19)^(AC57-$C57),0)</f>
        <v>0</v>
      </c>
      <c r="AD58" s="147">
        <f>IF(AND(AD57&gt;=$C55,AD57&lt;='Generelle forutsetninger'!$B$13),$C54*'Generelle forutsetninger'!$B$17*(1+'Generelle forutsetninger'!$B$19)^(AD57-$C57),0)</f>
        <v>0</v>
      </c>
      <c r="AE58" s="147">
        <f>IF(AND(AE57&gt;=$C55,AE57&lt;='Generelle forutsetninger'!$B$13),$C54*'Generelle forutsetninger'!$B$17*(1+'Generelle forutsetninger'!$B$19)^(AE57-$C57),0)</f>
        <v>0</v>
      </c>
      <c r="AF58" s="147">
        <f>IF(AND(AF57&gt;=$C55,AF57&lt;='Generelle forutsetninger'!$B$13),$C54*'Generelle forutsetninger'!$B$17*(1+'Generelle forutsetninger'!$B$19)^(AF57-$C57),0)</f>
        <v>0</v>
      </c>
      <c r="AG58" s="147">
        <f>IF(AND(AG57&gt;=$C55,AG57&lt;='Generelle forutsetninger'!$B$13),$C54*'Generelle forutsetninger'!$B$17*(1+'Generelle forutsetninger'!$B$19)^(AG57-$C57),0)</f>
        <v>0</v>
      </c>
      <c r="AH58" s="147">
        <f>IF(AND(AH57&gt;=$C55,AH57&lt;='Generelle forutsetninger'!$B$13),$C54*'Generelle forutsetninger'!$B$17*(1+'Generelle forutsetninger'!$B$19)^(AH57-$C57),0)</f>
        <v>0</v>
      </c>
      <c r="AI58" s="147">
        <f>IF(AND(AI57&gt;=$C55,AI57&lt;='Generelle forutsetninger'!$B$13),$C54*'Generelle forutsetninger'!$B$17*(1+'Generelle forutsetninger'!$B$19)^(AI57-$C57),0)</f>
        <v>0</v>
      </c>
      <c r="AJ58" s="147">
        <f>IF(AND(AJ57&gt;=$C55,AJ57&lt;='Generelle forutsetninger'!$B$13),$C54*'Generelle forutsetninger'!$B$17*(1+'Generelle forutsetninger'!$B$19)^(AJ57-$C57),0)</f>
        <v>0</v>
      </c>
      <c r="AK58" s="147">
        <f>IF(AND(AK57&gt;=$C55,AK57&lt;='Generelle forutsetninger'!$B$13),$C54*'Generelle forutsetninger'!$B$17*(1+'Generelle forutsetninger'!$B$19)^(AK57-$C57),0)</f>
        <v>0</v>
      </c>
      <c r="AL58" s="147">
        <f>IF(AND(AL57&gt;=$C55,AL57&lt;='Generelle forutsetninger'!$B$13),$C54*'Generelle forutsetninger'!$B$17*(1+'Generelle forutsetninger'!$B$19)^(AL57-$C57),0)</f>
        <v>0</v>
      </c>
      <c r="AM58" s="147">
        <f>IF(AND(AM57&gt;=$C55,AM57&lt;='Generelle forutsetninger'!$B$13),$C54*'Generelle forutsetninger'!$B$17*(1+'Generelle forutsetninger'!$B$19)^(AM57-$C57),0)</f>
        <v>0</v>
      </c>
      <c r="AN58" s="147">
        <f>IF(AND(AN57&gt;=$C55,AN57&lt;='Generelle forutsetninger'!$B$13),$C54*'Generelle forutsetninger'!$B$17*(1+'Generelle forutsetninger'!$B$19)^(AN57-$C57),0)</f>
        <v>0</v>
      </c>
      <c r="AO58" s="147">
        <f>IF(AND(AO57&gt;=$C55,AO57&lt;='Generelle forutsetninger'!$B$13),$C54*'Generelle forutsetninger'!$B$17*(1+'Generelle forutsetninger'!$B$19)^(AO57-$C57),0)</f>
        <v>0</v>
      </c>
      <c r="AP58" s="147">
        <f>IF(AND(AP57&gt;=$C55,AP57&lt;='Generelle forutsetninger'!$B$13),$C54*'Generelle forutsetninger'!$B$17*(1+'Generelle forutsetninger'!$B$19)^(AP57-$C57),0)</f>
        <v>0</v>
      </c>
      <c r="AQ58" s="147">
        <f>IF(AND(AQ57&gt;=$C55,AQ57&lt;='Generelle forutsetninger'!$B$13),$C54*'Generelle forutsetninger'!$B$17*(1+'Generelle forutsetninger'!$B$19)^(AQ57-$C57),0)</f>
        <v>0</v>
      </c>
    </row>
    <row r="59" spans="1:43" ht="15" x14ac:dyDescent="0.25">
      <c r="A59" s="3" t="s">
        <v>471</v>
      </c>
      <c r="B59" s="3" t="s">
        <v>168</v>
      </c>
      <c r="C59" s="288">
        <f>0.2*C58</f>
        <v>0</v>
      </c>
      <c r="D59" s="288">
        <f t="shared" ref="D59:L59" si="198">0.2*D58</f>
        <v>416740.67541067494</v>
      </c>
      <c r="E59" s="288">
        <f t="shared" si="198"/>
        <v>844316.60838202748</v>
      </c>
      <c r="F59" s="288">
        <f>0.2*F58</f>
        <v>1282939.0864364905</v>
      </c>
      <c r="G59" s="288">
        <f t="shared" si="198"/>
        <v>1732823.0594135534</v>
      </c>
      <c r="H59" s="288">
        <f t="shared" si="198"/>
        <v>2194187.1989824115</v>
      </c>
      <c r="I59" s="288">
        <f t="shared" si="198"/>
        <v>2667253.9590830198</v>
      </c>
      <c r="J59" s="288">
        <f t="shared" si="198"/>
        <v>3152249.637309615</v>
      </c>
      <c r="K59" s="288">
        <f t="shared" si="198"/>
        <v>3649404.4372510174</v>
      </c>
      <c r="L59" s="288">
        <f t="shared" si="198"/>
        <v>4200962.1533355461</v>
      </c>
      <c r="M59" s="147">
        <f t="shared" ref="M59:AQ59" si="199">0.2*M58</f>
        <v>0</v>
      </c>
      <c r="N59" s="147">
        <f t="shared" si="199"/>
        <v>0</v>
      </c>
      <c r="O59" s="147">
        <f t="shared" si="199"/>
        <v>0</v>
      </c>
      <c r="P59" s="147">
        <f t="shared" si="199"/>
        <v>0</v>
      </c>
      <c r="Q59" s="147">
        <f t="shared" si="199"/>
        <v>0</v>
      </c>
      <c r="R59" s="147">
        <f t="shared" si="199"/>
        <v>0</v>
      </c>
      <c r="S59" s="147">
        <f t="shared" si="199"/>
        <v>0</v>
      </c>
      <c r="T59" s="147">
        <f t="shared" si="199"/>
        <v>0</v>
      </c>
      <c r="U59" s="147">
        <f t="shared" si="199"/>
        <v>0</v>
      </c>
      <c r="V59" s="147">
        <f t="shared" si="199"/>
        <v>0</v>
      </c>
      <c r="W59" s="147">
        <f t="shared" si="199"/>
        <v>0</v>
      </c>
      <c r="X59" s="147">
        <f t="shared" si="199"/>
        <v>0</v>
      </c>
      <c r="Y59" s="147">
        <f t="shared" si="199"/>
        <v>0</v>
      </c>
      <c r="Z59" s="147">
        <f t="shared" si="199"/>
        <v>0</v>
      </c>
      <c r="AA59" s="147">
        <f t="shared" si="199"/>
        <v>0</v>
      </c>
      <c r="AB59" s="147">
        <f t="shared" si="199"/>
        <v>0</v>
      </c>
      <c r="AC59" s="147">
        <f t="shared" si="199"/>
        <v>0</v>
      </c>
      <c r="AD59" s="147">
        <f t="shared" si="199"/>
        <v>0</v>
      </c>
      <c r="AE59" s="147">
        <f t="shared" si="199"/>
        <v>0</v>
      </c>
      <c r="AF59" s="147">
        <f t="shared" si="199"/>
        <v>0</v>
      </c>
      <c r="AG59" s="147">
        <f t="shared" si="199"/>
        <v>0</v>
      </c>
      <c r="AH59" s="147">
        <f t="shared" si="199"/>
        <v>0</v>
      </c>
      <c r="AI59" s="147">
        <f t="shared" si="199"/>
        <v>0</v>
      </c>
      <c r="AJ59" s="147">
        <f t="shared" si="199"/>
        <v>0</v>
      </c>
      <c r="AK59" s="147">
        <f t="shared" si="199"/>
        <v>0</v>
      </c>
      <c r="AL59" s="147">
        <f t="shared" si="199"/>
        <v>0</v>
      </c>
      <c r="AM59" s="147">
        <f t="shared" si="199"/>
        <v>0</v>
      </c>
      <c r="AN59" s="147">
        <f t="shared" si="199"/>
        <v>0</v>
      </c>
      <c r="AO59" s="147">
        <f t="shared" si="199"/>
        <v>0</v>
      </c>
      <c r="AP59" s="147">
        <f t="shared" si="199"/>
        <v>0</v>
      </c>
      <c r="AQ59" s="147">
        <f t="shared" si="199"/>
        <v>0</v>
      </c>
    </row>
    <row r="60" spans="1:43" ht="15" x14ac:dyDescent="0.25">
      <c r="B60" s="3"/>
      <c r="D60" s="135"/>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3" ht="20.45" customHeight="1" x14ac:dyDescent="0.25">
      <c r="A61" s="20" t="s">
        <v>180</v>
      </c>
      <c r="B61" s="21" t="s">
        <v>138</v>
      </c>
      <c r="C61" s="22" t="s">
        <v>158</v>
      </c>
      <c r="D61" s="135"/>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3" ht="20.45" customHeight="1" x14ac:dyDescent="0.25">
      <c r="A62" s="23" t="s">
        <v>170</v>
      </c>
      <c r="B62" s="3" t="s">
        <v>166</v>
      </c>
      <c r="C62" s="30"/>
      <c r="D62" s="135"/>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3" ht="20.45" customHeight="1" x14ac:dyDescent="0.25">
      <c r="A63" s="23" t="s">
        <v>171</v>
      </c>
      <c r="B63" s="3" t="s">
        <v>135</v>
      </c>
      <c r="C63" s="24"/>
      <c r="D63" s="135"/>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3" ht="20.100000000000001" customHeight="1" x14ac:dyDescent="0.25">
      <c r="B64" s="3"/>
      <c r="C64" s="22"/>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row>
    <row r="65" spans="1:46" ht="15" x14ac:dyDescent="0.25">
      <c r="A65" s="21"/>
      <c r="B65" s="21"/>
      <c r="C65" s="22">
        <f>'Generelle forutsetninger'!$B$7</f>
        <v>2021</v>
      </c>
      <c r="D65" s="28">
        <f t="shared" ref="D65" si="200">C65+1</f>
        <v>2022</v>
      </c>
      <c r="E65" s="28">
        <f t="shared" ref="E65" si="201">D65+1</f>
        <v>2023</v>
      </c>
      <c r="F65" s="28">
        <f t="shared" ref="F65" si="202">E65+1</f>
        <v>2024</v>
      </c>
      <c r="G65" s="28">
        <f t="shared" ref="G65" si="203">F65+1</f>
        <v>2025</v>
      </c>
      <c r="H65" s="28">
        <f t="shared" ref="H65" si="204">G65+1</f>
        <v>2026</v>
      </c>
      <c r="I65" s="28">
        <f t="shared" ref="I65" si="205">H65+1</f>
        <v>2027</v>
      </c>
      <c r="J65" s="28">
        <f t="shared" ref="J65" si="206">I65+1</f>
        <v>2028</v>
      </c>
      <c r="K65" s="28">
        <f t="shared" ref="K65" si="207">J65+1</f>
        <v>2029</v>
      </c>
      <c r="L65" s="28">
        <f t="shared" ref="L65" si="208">K65+1</f>
        <v>2030</v>
      </c>
      <c r="M65" s="28">
        <f t="shared" ref="M65" si="209">L65+1</f>
        <v>2031</v>
      </c>
      <c r="N65" s="28">
        <f t="shared" ref="N65" si="210">M65+1</f>
        <v>2032</v>
      </c>
      <c r="O65" s="28">
        <f t="shared" ref="O65" si="211">N65+1</f>
        <v>2033</v>
      </c>
      <c r="P65" s="28">
        <f t="shared" ref="P65" si="212">O65+1</f>
        <v>2034</v>
      </c>
      <c r="Q65" s="28">
        <f t="shared" ref="Q65" si="213">P65+1</f>
        <v>2035</v>
      </c>
      <c r="R65" s="28">
        <f t="shared" ref="R65" si="214">Q65+1</f>
        <v>2036</v>
      </c>
      <c r="S65" s="28">
        <f t="shared" ref="S65" si="215">R65+1</f>
        <v>2037</v>
      </c>
      <c r="T65" s="28">
        <f t="shared" ref="T65" si="216">S65+1</f>
        <v>2038</v>
      </c>
      <c r="U65" s="28">
        <f t="shared" ref="U65" si="217">T65+1</f>
        <v>2039</v>
      </c>
      <c r="V65" s="28">
        <f t="shared" ref="V65" si="218">U65+1</f>
        <v>2040</v>
      </c>
      <c r="W65" s="28">
        <f t="shared" ref="W65" si="219">V65+1</f>
        <v>2041</v>
      </c>
      <c r="X65" s="28">
        <f t="shared" ref="X65" si="220">W65+1</f>
        <v>2042</v>
      </c>
      <c r="Y65" s="28">
        <f t="shared" ref="Y65" si="221">X65+1</f>
        <v>2043</v>
      </c>
      <c r="Z65" s="28">
        <f t="shared" ref="Z65" si="222">Y65+1</f>
        <v>2044</v>
      </c>
      <c r="AA65" s="28">
        <f t="shared" ref="AA65" si="223">Z65+1</f>
        <v>2045</v>
      </c>
      <c r="AB65" s="28">
        <f t="shared" ref="AB65" si="224">AA65+1</f>
        <v>2046</v>
      </c>
      <c r="AC65" s="28">
        <f t="shared" ref="AC65" si="225">AB65+1</f>
        <v>2047</v>
      </c>
      <c r="AD65" s="28">
        <f t="shared" ref="AD65" si="226">AC65+1</f>
        <v>2048</v>
      </c>
      <c r="AE65" s="28">
        <f t="shared" ref="AE65" si="227">AD65+1</f>
        <v>2049</v>
      </c>
      <c r="AF65" s="28">
        <f t="shared" ref="AF65" si="228">AE65+1</f>
        <v>2050</v>
      </c>
      <c r="AG65" s="28">
        <f t="shared" ref="AG65" si="229">AF65+1</f>
        <v>2051</v>
      </c>
      <c r="AH65" s="28">
        <f t="shared" ref="AH65" si="230">AG65+1</f>
        <v>2052</v>
      </c>
      <c r="AI65" s="28">
        <f t="shared" ref="AI65" si="231">AH65+1</f>
        <v>2053</v>
      </c>
      <c r="AJ65" s="28">
        <f t="shared" ref="AJ65" si="232">AI65+1</f>
        <v>2054</v>
      </c>
      <c r="AK65" s="28">
        <f t="shared" ref="AK65" si="233">AJ65+1</f>
        <v>2055</v>
      </c>
      <c r="AL65" s="28">
        <f t="shared" ref="AL65" si="234">AK65+1</f>
        <v>2056</v>
      </c>
      <c r="AM65" s="28">
        <f t="shared" ref="AM65" si="235">AL65+1</f>
        <v>2057</v>
      </c>
      <c r="AN65" s="28">
        <f t="shared" ref="AN65" si="236">AM65+1</f>
        <v>2058</v>
      </c>
      <c r="AO65" s="28">
        <f t="shared" ref="AO65" si="237">AN65+1</f>
        <v>2059</v>
      </c>
      <c r="AP65" s="28">
        <f t="shared" ref="AP65" si="238">AO65+1</f>
        <v>2060</v>
      </c>
      <c r="AQ65" s="28">
        <f t="shared" ref="AQ65" si="239">AP65+1</f>
        <v>2061</v>
      </c>
    </row>
    <row r="66" spans="1:46" ht="15" x14ac:dyDescent="0.25">
      <c r="A66" s="3" t="s">
        <v>165</v>
      </c>
      <c r="B66" s="3" t="s">
        <v>166</v>
      </c>
      <c r="C66" s="147">
        <f>IF(AND(C65&gt;=$C63,C65&lt;='Generelle forutsetninger'!$B$13),$C62,0)</f>
        <v>0</v>
      </c>
      <c r="D66" s="147">
        <f>IF(AND(D65&gt;=$C63,D65&lt;='Generelle forutsetninger'!$B$13),$C62,0)</f>
        <v>0</v>
      </c>
      <c r="E66" s="147">
        <f>IF(AND(E65&gt;=$C63,E65&lt;='Generelle forutsetninger'!$B$13),$C62,0)</f>
        <v>0</v>
      </c>
      <c r="F66" s="147">
        <f>IF(AND(F65&gt;=$C63,F65&lt;='Generelle forutsetninger'!$B$13),$C62,0)</f>
        <v>0</v>
      </c>
      <c r="G66" s="147">
        <f>IF(AND(G65&gt;=$C63,G65&lt;='Generelle forutsetninger'!$B$13),$C62,0)</f>
        <v>0</v>
      </c>
      <c r="H66" s="147">
        <f>IF(AND(H65&gt;=$C63,H65&lt;='Generelle forutsetninger'!$B$13),$C62,0)</f>
        <v>0</v>
      </c>
      <c r="I66" s="147">
        <f>IF(AND(I65&gt;=$C63,I65&lt;='Generelle forutsetninger'!$B$13),$C62,0)</f>
        <v>0</v>
      </c>
      <c r="J66" s="147">
        <f>IF(AND(J65&gt;=$C63,J65&lt;='Generelle forutsetninger'!$B$13),$C62,0)</f>
        <v>0</v>
      </c>
      <c r="K66" s="147">
        <f>IF(AND(K65&gt;=$C63,K65&lt;='Generelle forutsetninger'!$B$13),$C62,0)</f>
        <v>0</v>
      </c>
      <c r="L66" s="147">
        <f>IF(AND(L65&gt;=$C63,L65&lt;='Generelle forutsetninger'!$B$13),$C62,0)</f>
        <v>0</v>
      </c>
      <c r="M66" s="147">
        <f>IF(AND(M65&gt;=$C63,M65&lt;='Generelle forutsetninger'!$B$13),$C62,0)</f>
        <v>0</v>
      </c>
      <c r="N66" s="147">
        <f>IF(AND(N65&gt;=$C63,N65&lt;='Generelle forutsetninger'!$B$13),$C62,0)</f>
        <v>0</v>
      </c>
      <c r="O66" s="147">
        <f>IF(AND(O65&gt;=$C63,O65&lt;='Generelle forutsetninger'!$B$13),$C62,0)</f>
        <v>0</v>
      </c>
      <c r="P66" s="147">
        <f>IF(AND(P65&gt;=$C63,P65&lt;='Generelle forutsetninger'!$B$13),$C62,0)</f>
        <v>0</v>
      </c>
      <c r="Q66" s="147">
        <f>IF(AND(Q65&gt;=$C63,Q65&lt;='Generelle forutsetninger'!$B$13),$C62,0)</f>
        <v>0</v>
      </c>
      <c r="R66" s="147">
        <f>IF(AND(R65&gt;=$C63,R65&lt;='Generelle forutsetninger'!$B$13),$C62,0)</f>
        <v>0</v>
      </c>
      <c r="S66" s="147">
        <f>IF(AND(S65&gt;=$C63,S65&lt;='Generelle forutsetninger'!$B$13),$C62,0)</f>
        <v>0</v>
      </c>
      <c r="T66" s="147">
        <f>IF(AND(T65&gt;=$C63,T65&lt;='Generelle forutsetninger'!$B$13),$C62,0)</f>
        <v>0</v>
      </c>
      <c r="U66" s="147">
        <f>IF(AND(U65&gt;=$C63,U65&lt;='Generelle forutsetninger'!$B$13),$C62,0)</f>
        <v>0</v>
      </c>
      <c r="V66" s="147">
        <f>IF(AND(V65&gt;=$C63,V65&lt;='Generelle forutsetninger'!$B$13),$C62,0)</f>
        <v>0</v>
      </c>
      <c r="W66" s="147">
        <f>IF(AND(W65&gt;=$C63,W65&lt;='Generelle forutsetninger'!$B$13),$C62,0)</f>
        <v>0</v>
      </c>
      <c r="X66" s="147">
        <f>IF(AND(X65&gt;=$C63,X65&lt;='Generelle forutsetninger'!$B$13),$C62,0)</f>
        <v>0</v>
      </c>
      <c r="Y66" s="147">
        <f>IF(AND(Y65&gt;=$C63,Y65&lt;='Generelle forutsetninger'!$B$13),$C62,0)</f>
        <v>0</v>
      </c>
      <c r="Z66" s="147">
        <f>IF(AND(Z65&gt;=$C63,Z65&lt;='Generelle forutsetninger'!$B$13),$C62,0)</f>
        <v>0</v>
      </c>
      <c r="AA66" s="147">
        <f>IF(AND(AA65&gt;=$C63,AA65&lt;='Generelle forutsetninger'!$B$13),$C62,0)</f>
        <v>0</v>
      </c>
      <c r="AB66" s="147">
        <f>IF(AND(AB65&gt;=$C63,AB65&lt;='Generelle forutsetninger'!$B$13),$C62,0)</f>
        <v>0</v>
      </c>
      <c r="AC66" s="147">
        <f>IF(AND(AC65&gt;=$C63,AC65&lt;='Generelle forutsetninger'!$B$13),$C62,0)</f>
        <v>0</v>
      </c>
      <c r="AD66" s="147">
        <f>IF(AND(AD65&gt;=$C63,AD65&lt;='Generelle forutsetninger'!$B$13),$C62,0)</f>
        <v>0</v>
      </c>
      <c r="AE66" s="147">
        <f>IF(AND(AE65&gt;=$C63,AE65&lt;='Generelle forutsetninger'!$B$13),$C62,0)</f>
        <v>0</v>
      </c>
      <c r="AF66" s="147">
        <f>IF(AND(AF65&gt;=$C63,AF65&lt;='Generelle forutsetninger'!$B$13),$C62,0)</f>
        <v>0</v>
      </c>
      <c r="AG66" s="147">
        <f>IF(AND(AG65&gt;=$C63,AG65&lt;='Generelle forutsetninger'!$B$13),$C62,0)</f>
        <v>0</v>
      </c>
      <c r="AH66" s="147">
        <f>IF(AND(AH65&gt;=$C63,AH65&lt;='Generelle forutsetninger'!$B$13),$C62,0)</f>
        <v>0</v>
      </c>
      <c r="AI66" s="147">
        <f>IF(AND(AI65&gt;=$C63,AI65&lt;='Generelle forutsetninger'!$B$13),$C62,0)</f>
        <v>0</v>
      </c>
      <c r="AJ66" s="147">
        <f>IF(AND(AJ65&gt;=$C63,AJ65&lt;='Generelle forutsetninger'!$B$13),$C62,0)</f>
        <v>0</v>
      </c>
      <c r="AK66" s="147">
        <f>IF(AND(AK65&gt;=$C63,AK65&lt;='Generelle forutsetninger'!$B$13),$C62,0)</f>
        <v>0</v>
      </c>
      <c r="AL66" s="147">
        <f>IF(AND(AL65&gt;=$C63,AL65&lt;='Generelle forutsetninger'!$B$13),$C62,0)</f>
        <v>0</v>
      </c>
      <c r="AM66" s="147">
        <f>IF(AND(AM65&gt;=$C63,AM65&lt;='Generelle forutsetninger'!$B$13),$C62,0)</f>
        <v>0</v>
      </c>
      <c r="AN66" s="147">
        <f>IF(AND(AN65&gt;=$C63,AN65&lt;='Generelle forutsetninger'!$B$13),$C62,0)</f>
        <v>0</v>
      </c>
      <c r="AO66" s="147">
        <f>IF(AND(AO65&gt;=$C63,AO65&lt;='Generelle forutsetninger'!$B$13),$C62,0)</f>
        <v>0</v>
      </c>
      <c r="AP66" s="147">
        <f>IF(AND(AP65&gt;=$C63,AP65&lt;='Generelle forutsetninger'!$B$13),$C62,0)</f>
        <v>0</v>
      </c>
      <c r="AQ66" s="147">
        <f>IF(AND(AQ65&gt;=$C63,AQ65&lt;='Generelle forutsetninger'!$B$13),$C62,0)</f>
        <v>0</v>
      </c>
    </row>
    <row r="67" spans="1:46" ht="15" x14ac:dyDescent="0.25">
      <c r="A67" s="3" t="s">
        <v>167</v>
      </c>
      <c r="B67" s="3" t="s">
        <v>168</v>
      </c>
      <c r="C67" s="147">
        <f>0.2*C66</f>
        <v>0</v>
      </c>
      <c r="D67" s="147">
        <f>0.2*D66</f>
        <v>0</v>
      </c>
      <c r="E67" s="147">
        <f t="shared" ref="E67:AQ67" si="240">0.2*E66</f>
        <v>0</v>
      </c>
      <c r="F67" s="147">
        <f t="shared" si="240"/>
        <v>0</v>
      </c>
      <c r="G67" s="147">
        <f t="shared" si="240"/>
        <v>0</v>
      </c>
      <c r="H67" s="147">
        <f t="shared" si="240"/>
        <v>0</v>
      </c>
      <c r="I67" s="147">
        <f t="shared" si="240"/>
        <v>0</v>
      </c>
      <c r="J67" s="147">
        <f t="shared" si="240"/>
        <v>0</v>
      </c>
      <c r="K67" s="147">
        <f t="shared" si="240"/>
        <v>0</v>
      </c>
      <c r="L67" s="147">
        <f t="shared" si="240"/>
        <v>0</v>
      </c>
      <c r="M67" s="147">
        <f t="shared" si="240"/>
        <v>0</v>
      </c>
      <c r="N67" s="147">
        <f t="shared" si="240"/>
        <v>0</v>
      </c>
      <c r="O67" s="147">
        <f t="shared" si="240"/>
        <v>0</v>
      </c>
      <c r="P67" s="147">
        <f t="shared" si="240"/>
        <v>0</v>
      </c>
      <c r="Q67" s="147">
        <f t="shared" si="240"/>
        <v>0</v>
      </c>
      <c r="R67" s="147">
        <f t="shared" si="240"/>
        <v>0</v>
      </c>
      <c r="S67" s="147">
        <f t="shared" si="240"/>
        <v>0</v>
      </c>
      <c r="T67" s="147">
        <f t="shared" si="240"/>
        <v>0</v>
      </c>
      <c r="U67" s="147">
        <f t="shared" si="240"/>
        <v>0</v>
      </c>
      <c r="V67" s="147">
        <f t="shared" si="240"/>
        <v>0</v>
      </c>
      <c r="W67" s="147">
        <f t="shared" si="240"/>
        <v>0</v>
      </c>
      <c r="X67" s="147">
        <f t="shared" si="240"/>
        <v>0</v>
      </c>
      <c r="Y67" s="147">
        <f t="shared" si="240"/>
        <v>0</v>
      </c>
      <c r="Z67" s="147">
        <f t="shared" si="240"/>
        <v>0</v>
      </c>
      <c r="AA67" s="147">
        <f t="shared" si="240"/>
        <v>0</v>
      </c>
      <c r="AB67" s="147">
        <f t="shared" si="240"/>
        <v>0</v>
      </c>
      <c r="AC67" s="147">
        <f t="shared" si="240"/>
        <v>0</v>
      </c>
      <c r="AD67" s="147">
        <f t="shared" si="240"/>
        <v>0</v>
      </c>
      <c r="AE67" s="147">
        <f t="shared" si="240"/>
        <v>0</v>
      </c>
      <c r="AF67" s="147">
        <f t="shared" si="240"/>
        <v>0</v>
      </c>
      <c r="AG67" s="147">
        <f t="shared" si="240"/>
        <v>0</v>
      </c>
      <c r="AH67" s="147">
        <f t="shared" si="240"/>
        <v>0</v>
      </c>
      <c r="AI67" s="147">
        <f t="shared" si="240"/>
        <v>0</v>
      </c>
      <c r="AJ67" s="147">
        <f t="shared" si="240"/>
        <v>0</v>
      </c>
      <c r="AK67" s="147">
        <f t="shared" si="240"/>
        <v>0</v>
      </c>
      <c r="AL67" s="147">
        <f t="shared" si="240"/>
        <v>0</v>
      </c>
      <c r="AM67" s="147">
        <f t="shared" si="240"/>
        <v>0</v>
      </c>
      <c r="AN67" s="147">
        <f t="shared" si="240"/>
        <v>0</v>
      </c>
      <c r="AO67" s="147">
        <f t="shared" si="240"/>
        <v>0</v>
      </c>
      <c r="AP67" s="147">
        <f t="shared" si="240"/>
        <v>0</v>
      </c>
      <c r="AQ67" s="147">
        <f t="shared" si="240"/>
        <v>0</v>
      </c>
    </row>
    <row r="68" spans="1:46" s="135" customFormat="1" ht="15" x14ac:dyDescent="0.25">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9"/>
    </row>
    <row r="69" spans="1:46" ht="20.45" customHeight="1" x14ac:dyDescent="0.25">
      <c r="A69" s="20" t="s">
        <v>181</v>
      </c>
      <c r="B69" s="21" t="s">
        <v>138</v>
      </c>
      <c r="C69" s="22" t="s">
        <v>158</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row>
    <row r="70" spans="1:46" ht="20.45" customHeight="1" x14ac:dyDescent="0.25">
      <c r="A70" s="23" t="s">
        <v>173</v>
      </c>
      <c r="B70" s="3" t="s">
        <v>166</v>
      </c>
      <c r="C70" s="30"/>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row>
    <row r="71" spans="1:46" ht="20.45" customHeight="1" x14ac:dyDescent="0.25">
      <c r="A71" s="23" t="s">
        <v>174</v>
      </c>
      <c r="B71" s="3" t="s">
        <v>135</v>
      </c>
      <c r="C71" s="24"/>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row>
    <row r="72" spans="1:46" ht="20.25" customHeight="1" x14ac:dyDescent="0.25">
      <c r="B72" s="3"/>
      <c r="C72" s="22"/>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row>
    <row r="73" spans="1:46" ht="20.45" customHeight="1" x14ac:dyDescent="0.25">
      <c r="A73" s="21"/>
      <c r="B73" s="21"/>
      <c r="C73" s="22">
        <f>'Generelle forutsetninger'!$B$7</f>
        <v>2021</v>
      </c>
      <c r="D73" s="28">
        <f t="shared" ref="D73" si="241">C73+1</f>
        <v>2022</v>
      </c>
      <c r="E73" s="28">
        <f t="shared" ref="E73" si="242">D73+1</f>
        <v>2023</v>
      </c>
      <c r="F73" s="28">
        <f t="shared" ref="F73" si="243">E73+1</f>
        <v>2024</v>
      </c>
      <c r="G73" s="28">
        <f t="shared" ref="G73" si="244">F73+1</f>
        <v>2025</v>
      </c>
      <c r="H73" s="28">
        <f t="shared" ref="H73" si="245">G73+1</f>
        <v>2026</v>
      </c>
      <c r="I73" s="28">
        <f t="shared" ref="I73" si="246">H73+1</f>
        <v>2027</v>
      </c>
      <c r="J73" s="28">
        <f t="shared" ref="J73" si="247">I73+1</f>
        <v>2028</v>
      </c>
      <c r="K73" s="28">
        <f t="shared" ref="K73" si="248">J73+1</f>
        <v>2029</v>
      </c>
      <c r="L73" s="28">
        <f t="shared" ref="L73" si="249">K73+1</f>
        <v>2030</v>
      </c>
      <c r="M73" s="28">
        <f t="shared" ref="M73" si="250">L73+1</f>
        <v>2031</v>
      </c>
      <c r="N73" s="28">
        <f t="shared" ref="N73" si="251">M73+1</f>
        <v>2032</v>
      </c>
      <c r="O73" s="28">
        <f t="shared" ref="O73" si="252">N73+1</f>
        <v>2033</v>
      </c>
      <c r="P73" s="28">
        <f t="shared" ref="P73" si="253">O73+1</f>
        <v>2034</v>
      </c>
      <c r="Q73" s="28">
        <f t="shared" ref="Q73" si="254">P73+1</f>
        <v>2035</v>
      </c>
      <c r="R73" s="28">
        <f t="shared" ref="R73" si="255">Q73+1</f>
        <v>2036</v>
      </c>
      <c r="S73" s="28">
        <f t="shared" ref="S73" si="256">R73+1</f>
        <v>2037</v>
      </c>
      <c r="T73" s="28">
        <f t="shared" ref="T73" si="257">S73+1</f>
        <v>2038</v>
      </c>
      <c r="U73" s="28">
        <f t="shared" ref="U73" si="258">T73+1</f>
        <v>2039</v>
      </c>
      <c r="V73" s="28">
        <f t="shared" ref="V73" si="259">U73+1</f>
        <v>2040</v>
      </c>
      <c r="W73" s="28">
        <f t="shared" ref="W73" si="260">V73+1</f>
        <v>2041</v>
      </c>
      <c r="X73" s="28">
        <f t="shared" ref="X73" si="261">W73+1</f>
        <v>2042</v>
      </c>
      <c r="Y73" s="28">
        <f t="shared" ref="Y73" si="262">X73+1</f>
        <v>2043</v>
      </c>
      <c r="Z73" s="28">
        <f t="shared" ref="Z73" si="263">Y73+1</f>
        <v>2044</v>
      </c>
      <c r="AA73" s="28">
        <f t="shared" ref="AA73" si="264">Z73+1</f>
        <v>2045</v>
      </c>
      <c r="AB73" s="28">
        <f t="shared" ref="AB73" si="265">AA73+1</f>
        <v>2046</v>
      </c>
      <c r="AC73" s="28">
        <f t="shared" ref="AC73" si="266">AB73+1</f>
        <v>2047</v>
      </c>
      <c r="AD73" s="28">
        <f t="shared" ref="AD73" si="267">AC73+1</f>
        <v>2048</v>
      </c>
      <c r="AE73" s="28">
        <f t="shared" ref="AE73" si="268">AD73+1</f>
        <v>2049</v>
      </c>
      <c r="AF73" s="28">
        <f t="shared" ref="AF73" si="269">AE73+1</f>
        <v>2050</v>
      </c>
      <c r="AG73" s="28">
        <f t="shared" ref="AG73" si="270">AF73+1</f>
        <v>2051</v>
      </c>
      <c r="AH73" s="28">
        <f t="shared" ref="AH73" si="271">AG73+1</f>
        <v>2052</v>
      </c>
      <c r="AI73" s="28">
        <f t="shared" ref="AI73" si="272">AH73+1</f>
        <v>2053</v>
      </c>
      <c r="AJ73" s="28">
        <f t="shared" ref="AJ73" si="273">AI73+1</f>
        <v>2054</v>
      </c>
      <c r="AK73" s="28">
        <f t="shared" ref="AK73" si="274">AJ73+1</f>
        <v>2055</v>
      </c>
      <c r="AL73" s="28">
        <f t="shared" ref="AL73" si="275">AK73+1</f>
        <v>2056</v>
      </c>
      <c r="AM73" s="28">
        <f t="shared" ref="AM73" si="276">AL73+1</f>
        <v>2057</v>
      </c>
      <c r="AN73" s="28">
        <f t="shared" ref="AN73" si="277">AM73+1</f>
        <v>2058</v>
      </c>
      <c r="AO73" s="28">
        <f t="shared" ref="AO73" si="278">AN73+1</f>
        <v>2059</v>
      </c>
      <c r="AP73" s="28">
        <f t="shared" ref="AP73" si="279">AO73+1</f>
        <v>2060</v>
      </c>
      <c r="AQ73" s="28">
        <f t="shared" ref="AQ73" si="280">AP73+1</f>
        <v>2061</v>
      </c>
      <c r="AS73" s="20"/>
      <c r="AT73" s="20"/>
    </row>
    <row r="74" spans="1:46" ht="20.45" customHeight="1" x14ac:dyDescent="0.25">
      <c r="A74" s="3" t="s">
        <v>165</v>
      </c>
      <c r="B74" s="3" t="s">
        <v>166</v>
      </c>
      <c r="C74" s="29">
        <f>IF(AND(C73&gt;=$C71,C73&lt;='Generelle forutsetninger'!$B$13),$C70,0)</f>
        <v>0</v>
      </c>
      <c r="D74" s="29">
        <f>IF(AND(D73&gt;=$C71,D73&lt;='Generelle forutsetninger'!$B$13),$C70,0)</f>
        <v>0</v>
      </c>
      <c r="E74" s="29">
        <f>IF(AND(E73&gt;=$C71,E73&lt;='Generelle forutsetninger'!$B$13),$C70,0)</f>
        <v>0</v>
      </c>
      <c r="F74" s="29">
        <f>IF(AND(F73&gt;=$C71,F73&lt;='Generelle forutsetninger'!$B$13),$C70,0)</f>
        <v>0</v>
      </c>
      <c r="G74" s="29">
        <f>IF(AND(G73&gt;=$C71,G73&lt;='Generelle forutsetninger'!$B$13),$C70,0)</f>
        <v>0</v>
      </c>
      <c r="H74" s="29">
        <f>IF(AND(H73&gt;=$C71,H73&lt;='Generelle forutsetninger'!$B$13),$C70,0)</f>
        <v>0</v>
      </c>
      <c r="I74" s="29">
        <f>IF(AND(I73&gt;=$C71,I73&lt;='Generelle forutsetninger'!$B$13),$C70,0)</f>
        <v>0</v>
      </c>
      <c r="J74" s="29">
        <f>IF(AND(J73&gt;=$C71,J73&lt;='Generelle forutsetninger'!$B$13),$C70,0)</f>
        <v>0</v>
      </c>
      <c r="K74" s="29">
        <f>IF(AND(K73&gt;=$C71,K73&lt;='Generelle forutsetninger'!$B$13),$C70,0)</f>
        <v>0</v>
      </c>
      <c r="L74" s="29">
        <f>IF(AND(L73&gt;=$C71,L73&lt;='Generelle forutsetninger'!$B$13),$C70,0)</f>
        <v>0</v>
      </c>
      <c r="M74" s="29">
        <f>IF(AND(M73&gt;=$C71,M73&lt;='Generelle forutsetninger'!$B$13),$C70,0)</f>
        <v>0</v>
      </c>
      <c r="N74" s="29">
        <f>IF(AND(N73&gt;=$C71,N73&lt;='Generelle forutsetninger'!$B$13),$C70,0)</f>
        <v>0</v>
      </c>
      <c r="O74" s="29">
        <f>IF(AND(O73&gt;=$C71,O73&lt;='Generelle forutsetninger'!$B$13),$C70,0)</f>
        <v>0</v>
      </c>
      <c r="P74" s="29">
        <f>IF(AND(P73&gt;=$C71,P73&lt;='Generelle forutsetninger'!$B$13),$C70,0)</f>
        <v>0</v>
      </c>
      <c r="Q74" s="29">
        <f>IF(AND(Q73&gt;=$C71,Q73&lt;='Generelle forutsetninger'!$B$13),$C70,0)</f>
        <v>0</v>
      </c>
      <c r="R74" s="29">
        <f>IF(AND(R73&gt;=$C71,R73&lt;='Generelle forutsetninger'!$B$13),$C70,0)</f>
        <v>0</v>
      </c>
      <c r="S74" s="29">
        <f>IF(AND(S73&gt;=$C71,S73&lt;='Generelle forutsetninger'!$B$13),$C70,0)</f>
        <v>0</v>
      </c>
      <c r="T74" s="29">
        <f>IF(AND(T73&gt;=$C71,T73&lt;='Generelle forutsetninger'!$B$13),$C70,0)</f>
        <v>0</v>
      </c>
      <c r="U74" s="29">
        <f>IF(AND(U73&gt;=$C71,U73&lt;='Generelle forutsetninger'!$B$13),$C70,0)</f>
        <v>0</v>
      </c>
      <c r="V74" s="29">
        <f>IF(AND(V73&gt;=$C71,V73&lt;='Generelle forutsetninger'!$B$13),$C70,0)</f>
        <v>0</v>
      </c>
      <c r="W74" s="29">
        <f>IF(AND(W73&gt;=$C71,W73&lt;='Generelle forutsetninger'!$B$13),$C70,0)</f>
        <v>0</v>
      </c>
      <c r="X74" s="29">
        <f>IF(AND(X73&gt;=$C71,X73&lt;='Generelle forutsetninger'!$B$13),$C70,0)</f>
        <v>0</v>
      </c>
      <c r="Y74" s="29">
        <f>IF(AND(Y73&gt;=$C71,Y73&lt;='Generelle forutsetninger'!$B$13),$C70,0)</f>
        <v>0</v>
      </c>
      <c r="Z74" s="29">
        <f>IF(AND(Z73&gt;=$C71,Z73&lt;='Generelle forutsetninger'!$B$13),$C70,0)</f>
        <v>0</v>
      </c>
      <c r="AA74" s="29">
        <f>IF(AND(AA73&gt;=$C71,AA73&lt;='Generelle forutsetninger'!$B$13),$C70,0)</f>
        <v>0</v>
      </c>
      <c r="AB74" s="29">
        <f>IF(AND(AB73&gt;=$C71,AB73&lt;='Generelle forutsetninger'!$B$13),$C70,0)</f>
        <v>0</v>
      </c>
      <c r="AC74" s="29">
        <f>IF(AND(AC73&gt;=$C71,AC73&lt;='Generelle forutsetninger'!$B$13),$C70,0)</f>
        <v>0</v>
      </c>
      <c r="AD74" s="29">
        <f>IF(AND(AD73&gt;=$C71,AD73&lt;='Generelle forutsetninger'!$B$13),$C70,0)</f>
        <v>0</v>
      </c>
      <c r="AE74" s="29">
        <f>IF(AND(AE73&gt;=$C71,AE73&lt;='Generelle forutsetninger'!$B$13),$C70,0)</f>
        <v>0</v>
      </c>
      <c r="AF74" s="29">
        <f>IF(AND(AF73&gt;=$C71,AF73&lt;='Generelle forutsetninger'!$B$13),$C70,0)</f>
        <v>0</v>
      </c>
      <c r="AG74" s="29">
        <f>IF(AND(AG73&gt;=$C71,AG73&lt;='Generelle forutsetninger'!$B$13),$C70,0)</f>
        <v>0</v>
      </c>
      <c r="AH74" s="29">
        <f>IF(AND(AH73&gt;=$C71,AH73&lt;='Generelle forutsetninger'!$B$13),$C70,0)</f>
        <v>0</v>
      </c>
      <c r="AI74" s="29">
        <f>IF(AND(AI73&gt;=$C71,AI73&lt;='Generelle forutsetninger'!$B$13),$C70,0)</f>
        <v>0</v>
      </c>
      <c r="AJ74" s="29">
        <f>IF(AND(AJ73&gt;=$C71,AJ73&lt;='Generelle forutsetninger'!$B$13),$C70,0)</f>
        <v>0</v>
      </c>
      <c r="AK74" s="29">
        <f>IF(AND(AK73&gt;=$C71,AK73&lt;='Generelle forutsetninger'!$B$13),$C70,0)</f>
        <v>0</v>
      </c>
      <c r="AL74" s="29">
        <f>IF(AND(AL73&gt;=$C71,AL73&lt;='Generelle forutsetninger'!$B$13),$C70,0)</f>
        <v>0</v>
      </c>
      <c r="AM74" s="29">
        <f>IF(AND(AM73&gt;=$C71,AM73&lt;='Generelle forutsetninger'!$B$13),$C70,0)</f>
        <v>0</v>
      </c>
      <c r="AN74" s="29">
        <f>IF(AND(AN73&gt;=$C71,AN73&lt;='Generelle forutsetninger'!$B$13),$C70,0)</f>
        <v>0</v>
      </c>
      <c r="AO74" s="29">
        <f>IF(AND(AO73&gt;=$C71,AO73&lt;='Generelle forutsetninger'!$B$13),$C70,0)</f>
        <v>0</v>
      </c>
      <c r="AP74" s="29">
        <f>IF(AND(AP73&gt;=$C71,AP73&lt;='Generelle forutsetninger'!$B$13),$C70,0)</f>
        <v>0</v>
      </c>
      <c r="AQ74" s="29">
        <f>IF(AND(AQ73&gt;=$C71,AQ73&lt;='Generelle forutsetninger'!$B$13),$C70,0)</f>
        <v>0</v>
      </c>
    </row>
    <row r="75" spans="1:46" ht="20.45" customHeight="1" x14ac:dyDescent="0.25">
      <c r="A75" s="3" t="s">
        <v>167</v>
      </c>
      <c r="B75" s="3" t="s">
        <v>168</v>
      </c>
      <c r="C75" s="29">
        <f>0.2*C74</f>
        <v>0</v>
      </c>
      <c r="D75" s="29">
        <f>0.2*D74</f>
        <v>0</v>
      </c>
      <c r="E75" s="29">
        <f>0.2*E74</f>
        <v>0</v>
      </c>
      <c r="F75" s="29">
        <f>0.2*F74</f>
        <v>0</v>
      </c>
      <c r="G75" s="29">
        <f>0.2*G74</f>
        <v>0</v>
      </c>
      <c r="H75" s="29">
        <f t="shared" ref="H75" si="281">0.2*H74</f>
        <v>0</v>
      </c>
      <c r="I75" s="29">
        <f t="shared" ref="I75" si="282">0.2*I74</f>
        <v>0</v>
      </c>
      <c r="J75" s="29">
        <f t="shared" ref="J75" si="283">0.2*J74</f>
        <v>0</v>
      </c>
      <c r="K75" s="29">
        <f t="shared" ref="K75" si="284">0.2*K74</f>
        <v>0</v>
      </c>
      <c r="L75" s="29">
        <f t="shared" ref="L75" si="285">0.2*L74</f>
        <v>0</v>
      </c>
      <c r="M75" s="29">
        <f t="shared" ref="M75" si="286">0.2*M74</f>
        <v>0</v>
      </c>
      <c r="N75" s="29">
        <f t="shared" ref="N75" si="287">0.2*N74</f>
        <v>0</v>
      </c>
      <c r="O75" s="29">
        <f t="shared" ref="O75" si="288">0.2*O74</f>
        <v>0</v>
      </c>
      <c r="P75" s="29">
        <f t="shared" ref="P75" si="289">0.2*P74</f>
        <v>0</v>
      </c>
      <c r="Q75" s="29">
        <f t="shared" ref="Q75" si="290">0.2*Q74</f>
        <v>0</v>
      </c>
      <c r="R75" s="29">
        <f t="shared" ref="R75" si="291">0.2*R74</f>
        <v>0</v>
      </c>
      <c r="S75" s="29">
        <f t="shared" ref="S75" si="292">0.2*S74</f>
        <v>0</v>
      </c>
      <c r="T75" s="29">
        <f t="shared" ref="T75" si="293">0.2*T74</f>
        <v>0</v>
      </c>
      <c r="U75" s="29">
        <f t="shared" ref="U75" si="294">0.2*U74</f>
        <v>0</v>
      </c>
      <c r="V75" s="29">
        <f t="shared" ref="V75" si="295">0.2*V74</f>
        <v>0</v>
      </c>
      <c r="W75" s="29">
        <f t="shared" ref="W75" si="296">0.2*W74</f>
        <v>0</v>
      </c>
      <c r="X75" s="29">
        <f t="shared" ref="X75" si="297">0.2*X74</f>
        <v>0</v>
      </c>
      <c r="Y75" s="29">
        <f t="shared" ref="Y75" si="298">0.2*Y74</f>
        <v>0</v>
      </c>
      <c r="Z75" s="29">
        <f t="shared" ref="Z75" si="299">0.2*Z74</f>
        <v>0</v>
      </c>
      <c r="AA75" s="29">
        <f t="shared" ref="AA75" si="300">0.2*AA74</f>
        <v>0</v>
      </c>
      <c r="AB75" s="29">
        <f t="shared" ref="AB75" si="301">0.2*AB74</f>
        <v>0</v>
      </c>
      <c r="AC75" s="29">
        <f t="shared" ref="AC75" si="302">0.2*AC74</f>
        <v>0</v>
      </c>
      <c r="AD75" s="29">
        <f t="shared" ref="AD75" si="303">0.2*AD74</f>
        <v>0</v>
      </c>
      <c r="AE75" s="29">
        <f t="shared" ref="AE75" si="304">0.2*AE74</f>
        <v>0</v>
      </c>
      <c r="AF75" s="29">
        <f t="shared" ref="AF75" si="305">0.2*AF74</f>
        <v>0</v>
      </c>
      <c r="AG75" s="29">
        <f t="shared" ref="AG75" si="306">0.2*AG74</f>
        <v>0</v>
      </c>
      <c r="AH75" s="29">
        <f t="shared" ref="AH75" si="307">0.2*AH74</f>
        <v>0</v>
      </c>
      <c r="AI75" s="29">
        <f t="shared" ref="AI75" si="308">0.2*AI74</f>
        <v>0</v>
      </c>
      <c r="AJ75" s="29">
        <f t="shared" ref="AJ75" si="309">0.2*AJ74</f>
        <v>0</v>
      </c>
      <c r="AK75" s="29">
        <f t="shared" ref="AK75" si="310">0.2*AK74</f>
        <v>0</v>
      </c>
      <c r="AL75" s="29">
        <f t="shared" ref="AL75" si="311">0.2*AL74</f>
        <v>0</v>
      </c>
      <c r="AM75" s="29">
        <f t="shared" ref="AM75" si="312">0.2*AM74</f>
        <v>0</v>
      </c>
      <c r="AN75" s="29">
        <f t="shared" ref="AN75" si="313">0.2*AN74</f>
        <v>0</v>
      </c>
      <c r="AO75" s="29">
        <f t="shared" ref="AO75" si="314">0.2*AO74</f>
        <v>0</v>
      </c>
      <c r="AP75" s="29">
        <f t="shared" ref="AP75" si="315">0.2*AP74</f>
        <v>0</v>
      </c>
      <c r="AQ75" s="29">
        <f t="shared" ref="AQ75" si="316">0.2*AQ74</f>
        <v>0</v>
      </c>
    </row>
    <row r="76" spans="1:46" s="135" customFormat="1" ht="15" x14ac:dyDescent="0.25">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9"/>
    </row>
    <row r="77" spans="1:46" ht="20.45" customHeight="1" x14ac:dyDescent="0.35">
      <c r="A77" s="16" t="s">
        <v>182</v>
      </c>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6" ht="20.45" customHeight="1" x14ac:dyDescent="0.25">
      <c r="A78" s="20" t="s">
        <v>183</v>
      </c>
      <c r="B78" s="21" t="s">
        <v>138</v>
      </c>
      <c r="C78" s="22" t="s">
        <v>158</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6" ht="20.45" customHeight="1" x14ac:dyDescent="0.25">
      <c r="A79" s="23" t="s">
        <v>184</v>
      </c>
      <c r="B79" s="3" t="s">
        <v>160</v>
      </c>
      <c r="C79" s="24"/>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6" ht="20.45" customHeight="1" x14ac:dyDescent="0.25">
      <c r="A80" s="23" t="s">
        <v>185</v>
      </c>
      <c r="B80" s="3" t="s">
        <v>135</v>
      </c>
      <c r="C80" s="24"/>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6" ht="20.45" customHeight="1" x14ac:dyDescent="0.25">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6" ht="20.45" customHeight="1" x14ac:dyDescent="0.25">
      <c r="A82" s="21"/>
      <c r="B82" s="21"/>
      <c r="C82" s="22">
        <f>'Generelle forutsetninger'!$B$7</f>
        <v>2021</v>
      </c>
      <c r="D82" s="28">
        <f t="shared" ref="D82:AQ82" si="317">C82+1</f>
        <v>2022</v>
      </c>
      <c r="E82" s="28">
        <f t="shared" si="317"/>
        <v>2023</v>
      </c>
      <c r="F82" s="28">
        <f t="shared" si="317"/>
        <v>2024</v>
      </c>
      <c r="G82" s="28">
        <f t="shared" si="317"/>
        <v>2025</v>
      </c>
      <c r="H82" s="28">
        <f t="shared" si="317"/>
        <v>2026</v>
      </c>
      <c r="I82" s="28">
        <f t="shared" si="317"/>
        <v>2027</v>
      </c>
      <c r="J82" s="28">
        <f t="shared" si="317"/>
        <v>2028</v>
      </c>
      <c r="K82" s="28">
        <f t="shared" si="317"/>
        <v>2029</v>
      </c>
      <c r="L82" s="28">
        <f t="shared" si="317"/>
        <v>2030</v>
      </c>
      <c r="M82" s="28">
        <f t="shared" si="317"/>
        <v>2031</v>
      </c>
      <c r="N82" s="28">
        <f t="shared" si="317"/>
        <v>2032</v>
      </c>
      <c r="O82" s="28">
        <f t="shared" si="317"/>
        <v>2033</v>
      </c>
      <c r="P82" s="28">
        <f t="shared" si="317"/>
        <v>2034</v>
      </c>
      <c r="Q82" s="28">
        <f t="shared" si="317"/>
        <v>2035</v>
      </c>
      <c r="R82" s="28">
        <f t="shared" si="317"/>
        <v>2036</v>
      </c>
      <c r="S82" s="28">
        <f t="shared" si="317"/>
        <v>2037</v>
      </c>
      <c r="T82" s="28">
        <f t="shared" si="317"/>
        <v>2038</v>
      </c>
      <c r="U82" s="28">
        <f t="shared" si="317"/>
        <v>2039</v>
      </c>
      <c r="V82" s="28">
        <f t="shared" si="317"/>
        <v>2040</v>
      </c>
      <c r="W82" s="28">
        <f t="shared" si="317"/>
        <v>2041</v>
      </c>
      <c r="X82" s="28">
        <f t="shared" si="317"/>
        <v>2042</v>
      </c>
      <c r="Y82" s="28">
        <f t="shared" si="317"/>
        <v>2043</v>
      </c>
      <c r="Z82" s="28">
        <f t="shared" si="317"/>
        <v>2044</v>
      </c>
      <c r="AA82" s="28">
        <f t="shared" si="317"/>
        <v>2045</v>
      </c>
      <c r="AB82" s="28">
        <f t="shared" si="317"/>
        <v>2046</v>
      </c>
      <c r="AC82" s="28">
        <f t="shared" si="317"/>
        <v>2047</v>
      </c>
      <c r="AD82" s="28">
        <f t="shared" si="317"/>
        <v>2048</v>
      </c>
      <c r="AE82" s="28">
        <f t="shared" si="317"/>
        <v>2049</v>
      </c>
      <c r="AF82" s="28">
        <f t="shared" si="317"/>
        <v>2050</v>
      </c>
      <c r="AG82" s="28">
        <f t="shared" si="317"/>
        <v>2051</v>
      </c>
      <c r="AH82" s="28">
        <f t="shared" si="317"/>
        <v>2052</v>
      </c>
      <c r="AI82" s="28">
        <f t="shared" si="317"/>
        <v>2053</v>
      </c>
      <c r="AJ82" s="28">
        <f t="shared" si="317"/>
        <v>2054</v>
      </c>
      <c r="AK82" s="28">
        <f t="shared" si="317"/>
        <v>2055</v>
      </c>
      <c r="AL82" s="28">
        <f t="shared" si="317"/>
        <v>2056</v>
      </c>
      <c r="AM82" s="28">
        <f t="shared" si="317"/>
        <v>2057</v>
      </c>
      <c r="AN82" s="28">
        <f t="shared" si="317"/>
        <v>2058</v>
      </c>
      <c r="AO82" s="28">
        <f t="shared" si="317"/>
        <v>2059</v>
      </c>
      <c r="AP82" s="28">
        <f t="shared" si="317"/>
        <v>2060</v>
      </c>
      <c r="AQ82" s="28">
        <f t="shared" si="317"/>
        <v>2061</v>
      </c>
      <c r="AS82" s="20"/>
      <c r="AT82" s="20"/>
    </row>
    <row r="83" spans="1:46" ht="20.45" customHeight="1" x14ac:dyDescent="0.25">
      <c r="A83" s="3" t="s">
        <v>165</v>
      </c>
      <c r="B83" s="3" t="s">
        <v>166</v>
      </c>
      <c r="C83" s="29">
        <f>IF(AND(C82&gt;=$C80,C82&lt;='Generelle forutsetninger'!$B$13),$C79*'Generelle forutsetninger'!$B$17*(1+'Generelle forutsetninger'!$B$19)^(C82-$C82),0)</f>
        <v>0</v>
      </c>
      <c r="D83" s="31">
        <f>IF(AND(D82&gt;=$C80,D82&lt;='Generelle forutsetninger'!$B$13),$C79*'Generelle forutsetninger'!$B$17*(1+'Generelle forutsetninger'!$B$19)^(D82-$C82),0)</f>
        <v>0</v>
      </c>
      <c r="E83" s="31">
        <f>IF(AND(E82&gt;=$C80,E82&lt;='Generelle forutsetninger'!$B$13),$C79*'Generelle forutsetninger'!$B$17*(1+'Generelle forutsetninger'!$B$19)^(E82-$C82),0)</f>
        <v>0</v>
      </c>
      <c r="F83" s="31">
        <f>IF(AND(F82&gt;=$C80,F82&lt;='Generelle forutsetninger'!$B$13),$C79*'Generelle forutsetninger'!$B$17*(1+'Generelle forutsetninger'!$B$19)^(F82-$C82),0)</f>
        <v>0</v>
      </c>
      <c r="G83" s="31">
        <f>IF(AND(G82&gt;=$C80,G82&lt;='Generelle forutsetninger'!$B$13),$C79*'Generelle forutsetninger'!$B$17*(1+'Generelle forutsetninger'!$B$19)^(G82-$C82),0)</f>
        <v>0</v>
      </c>
      <c r="H83" s="31">
        <f>IF(AND(H82&gt;=$C80,H82&lt;='Generelle forutsetninger'!$B$13),$C79*'Generelle forutsetninger'!$B$17*(1+'Generelle forutsetninger'!$B$19)^(H82-$C82),0)</f>
        <v>0</v>
      </c>
      <c r="I83" s="31">
        <f>IF(AND(I82&gt;=$C80,I82&lt;='Generelle forutsetninger'!$B$13),$C79*'Generelle forutsetninger'!$B$17*(1+'Generelle forutsetninger'!$B$19)^(I82-$C82),0)</f>
        <v>0</v>
      </c>
      <c r="J83" s="31">
        <f>IF(AND(J82&gt;=$C80,J82&lt;='Generelle forutsetninger'!$B$13),$C79*'Generelle forutsetninger'!$B$17*(1+'Generelle forutsetninger'!$B$19)^(J82-$C82),0)</f>
        <v>0</v>
      </c>
      <c r="K83" s="31">
        <f>IF(AND(K82&gt;=$C80,K82&lt;='Generelle forutsetninger'!$B$13),$C79*'Generelle forutsetninger'!$B$17*(1+'Generelle forutsetninger'!$B$19)^(K82-$C82),0)</f>
        <v>0</v>
      </c>
      <c r="L83" s="31">
        <f>IF(AND(L82&gt;=$C80,L82&lt;='Generelle forutsetninger'!$B$13),$C79*'Generelle forutsetninger'!$B$17*(1+'Generelle forutsetninger'!$B$19)^(L82-$C82),0)</f>
        <v>0</v>
      </c>
      <c r="M83" s="31">
        <f>IF(AND(M82&gt;=$C80,M82&lt;='Generelle forutsetninger'!$B$13),$C79*'Generelle forutsetninger'!$B$17*(1+'Generelle forutsetninger'!$B$19)^(M82-$C82),0)</f>
        <v>0</v>
      </c>
      <c r="N83" s="31">
        <f>IF(AND(N82&gt;=$C80,N82&lt;='Generelle forutsetninger'!$B$13),$C79*'Generelle forutsetninger'!$B$17*(1+'Generelle forutsetninger'!$B$19)^(N82-$C82),0)</f>
        <v>0</v>
      </c>
      <c r="O83" s="31">
        <f>IF(AND(O82&gt;=$C80,O82&lt;='Generelle forutsetninger'!$B$13),$C79*'Generelle forutsetninger'!$B$17*(1+'Generelle forutsetninger'!$B$19)^(O82-$C82),0)</f>
        <v>0</v>
      </c>
      <c r="P83" s="31">
        <f>IF(AND(P82&gt;=$C80,P82&lt;='Generelle forutsetninger'!$B$13),$C79*'Generelle forutsetninger'!$B$17*(1+'Generelle forutsetninger'!$B$19)^(P82-$C82),0)</f>
        <v>0</v>
      </c>
      <c r="Q83" s="31">
        <f>IF(AND(Q82&gt;=$C80,Q82&lt;='Generelle forutsetninger'!$B$13),$C79*'Generelle forutsetninger'!$B$17*(1+'Generelle forutsetninger'!$B$19)^(Q82-$C82),0)</f>
        <v>0</v>
      </c>
      <c r="R83" s="31">
        <f>IF(AND(R82&gt;=$C80,R82&lt;='Generelle forutsetninger'!$B$13),$C79*'Generelle forutsetninger'!$B$17*(1+'Generelle forutsetninger'!$B$19)^(R82-$C82),0)</f>
        <v>0</v>
      </c>
      <c r="S83" s="31">
        <f>IF(AND(S82&gt;=$C80,S82&lt;='Generelle forutsetninger'!$B$13),$C79*'Generelle forutsetninger'!$B$17*(1+'Generelle forutsetninger'!$B$19)^(S82-$C82),0)</f>
        <v>0</v>
      </c>
      <c r="T83" s="31">
        <f>IF(AND(T82&gt;=$C80,T82&lt;='Generelle forutsetninger'!$B$13),$C79*'Generelle forutsetninger'!$B$17*(1+'Generelle forutsetninger'!$B$19)^(T82-$C82),0)</f>
        <v>0</v>
      </c>
      <c r="U83" s="31">
        <f>IF(AND(U82&gt;=$C80,U82&lt;='Generelle forutsetninger'!$B$13),$C79*'Generelle forutsetninger'!$B$17*(1+'Generelle forutsetninger'!$B$19)^(U82-$C82),0)</f>
        <v>0</v>
      </c>
      <c r="V83" s="31">
        <f>IF(AND(V82&gt;=$C80,V82&lt;='Generelle forutsetninger'!$B$13),$C79*'Generelle forutsetninger'!$B$17*(1+'Generelle forutsetninger'!$B$19)^(V82-$C82),0)</f>
        <v>0</v>
      </c>
      <c r="W83" s="31">
        <f>IF(AND(W82&gt;=$C80,W82&lt;='Generelle forutsetninger'!$B$13),$C79*'Generelle forutsetninger'!$B$17*(1+'Generelle forutsetninger'!$B$19)^(W82-$C82),0)</f>
        <v>0</v>
      </c>
      <c r="X83" s="31">
        <f>IF(AND(X82&gt;=$C80,X82&lt;='Generelle forutsetninger'!$B$13),$C79*'Generelle forutsetninger'!$B$17*(1+'Generelle forutsetninger'!$B$19)^(X82-$C82),0)</f>
        <v>0</v>
      </c>
      <c r="Y83" s="31">
        <f>IF(AND(Y82&gt;=$C80,Y82&lt;='Generelle forutsetninger'!$B$13),$C79*'Generelle forutsetninger'!$B$17*(1+'Generelle forutsetninger'!$B$19)^(Y82-$C82),0)</f>
        <v>0</v>
      </c>
      <c r="Z83" s="31">
        <f>IF(AND(Z82&gt;=$C80,Z82&lt;='Generelle forutsetninger'!$B$13),$C79*'Generelle forutsetninger'!$B$17*(1+'Generelle forutsetninger'!$B$19)^(Z82-$C82),0)</f>
        <v>0</v>
      </c>
      <c r="AA83" s="31">
        <f>IF(AND(AA82&gt;=$C80,AA82&lt;='Generelle forutsetninger'!$B$13),$C79*'Generelle forutsetninger'!$B$17*(1+'Generelle forutsetninger'!$B$19)^(AA82-$C82),0)</f>
        <v>0</v>
      </c>
      <c r="AB83" s="31">
        <f>IF(AND(AB82&gt;=$C80,AB82&lt;='Generelle forutsetninger'!$B$13),$C79*'Generelle forutsetninger'!$B$17*(1+'Generelle forutsetninger'!$B$19)^(AB82-$C82),0)</f>
        <v>0</v>
      </c>
      <c r="AC83" s="31">
        <f>IF(AND(AC82&gt;=$C80,AC82&lt;='Generelle forutsetninger'!$B$13),$C79*'Generelle forutsetninger'!$B$17*(1+'Generelle forutsetninger'!$B$19)^(AC82-$C82),0)</f>
        <v>0</v>
      </c>
      <c r="AD83" s="31">
        <f>IF(AND(AD82&gt;=$C80,AD82&lt;='Generelle forutsetninger'!$B$13),$C79*'Generelle forutsetninger'!$B$17*(1+'Generelle forutsetninger'!$B$19)^(AD82-$C82),0)</f>
        <v>0</v>
      </c>
      <c r="AE83" s="31">
        <f>IF(AND(AE82&gt;=$C80,AE82&lt;='Generelle forutsetninger'!$B$13),$C79*'Generelle forutsetninger'!$B$17*(1+'Generelle forutsetninger'!$B$19)^(AE82-$C82),0)</f>
        <v>0</v>
      </c>
      <c r="AF83" s="31">
        <f>IF(AND(AF82&gt;=$C80,AF82&lt;='Generelle forutsetninger'!$B$13),$C79*'Generelle forutsetninger'!$B$17*(1+'Generelle forutsetninger'!$B$19)^(AF82-$C82),0)</f>
        <v>0</v>
      </c>
      <c r="AG83" s="31">
        <f>IF(AND(AG82&gt;=$C80,AG82&lt;='Generelle forutsetninger'!$B$13),$C79*'Generelle forutsetninger'!$B$17*(1+'Generelle forutsetninger'!$B$19)^(AG82-$C82),0)</f>
        <v>0</v>
      </c>
      <c r="AH83" s="31">
        <f>IF(AND(AH82&gt;=$C80,AH82&lt;='Generelle forutsetninger'!$B$13),$C79*'Generelle forutsetninger'!$B$17*(1+'Generelle forutsetninger'!$B$19)^(AH82-$C82),0)</f>
        <v>0</v>
      </c>
      <c r="AI83" s="31">
        <f>IF(AND(AI82&gt;=$C80,AI82&lt;='Generelle forutsetninger'!$B$13),$C79*'Generelle forutsetninger'!$B$17*(1+'Generelle forutsetninger'!$B$19)^(AI82-$C82),0)</f>
        <v>0</v>
      </c>
      <c r="AJ83" s="31">
        <f>IF(AND(AJ82&gt;=$C80,AJ82&lt;='Generelle forutsetninger'!$B$13),$C79*'Generelle forutsetninger'!$B$17*(1+'Generelle forutsetninger'!$B$19)^(AJ82-$C82),0)</f>
        <v>0</v>
      </c>
      <c r="AK83" s="31">
        <f>IF(AND(AK82&gt;=$C80,AK82&lt;='Generelle forutsetninger'!$B$13),$C79*'Generelle forutsetninger'!$B$17*(1+'Generelle forutsetninger'!$B$19)^(AK82-$C82),0)</f>
        <v>0</v>
      </c>
      <c r="AL83" s="31">
        <f>IF(AND(AL82&gt;=$C80,AL82&lt;='Generelle forutsetninger'!$B$13),$C79*'Generelle forutsetninger'!$B$17*(1+'Generelle forutsetninger'!$B$19)^(AL82-$C82),0)</f>
        <v>0</v>
      </c>
      <c r="AM83" s="31">
        <f>IF(AND(AM82&gt;=$C80,AM82&lt;='Generelle forutsetninger'!$B$13),$C79*'Generelle forutsetninger'!$B$17*(1+'Generelle forutsetninger'!$B$19)^(AM82-$C82),0)</f>
        <v>0</v>
      </c>
      <c r="AN83" s="31">
        <f>IF(AND(AN82&gt;=$C80,AN82&lt;='Generelle forutsetninger'!$B$13),$C79*'Generelle forutsetninger'!$B$17*(1+'Generelle forutsetninger'!$B$19)^(AN82-$C82),0)</f>
        <v>0</v>
      </c>
      <c r="AO83" s="31">
        <f>IF(AND(AO82&gt;=$C80,AO82&lt;='Generelle forutsetninger'!$B$13),$C79*'Generelle forutsetninger'!$B$17*(1+'Generelle forutsetninger'!$B$19)^(AO82-$C82),0)</f>
        <v>0</v>
      </c>
      <c r="AP83" s="31">
        <f>IF(AND(AP82&gt;=$C80,AP82&lt;='Generelle forutsetninger'!$B$13),$C79*'Generelle forutsetninger'!$B$17*(1+'Generelle forutsetninger'!$B$19)^(AP82-$C82),0)</f>
        <v>0</v>
      </c>
      <c r="AQ83" s="31">
        <f>IF(AND(AQ82&gt;=$C80,AQ82&lt;='Generelle forutsetninger'!$B$13),$C79*'Generelle forutsetninger'!$B$17*(1+'Generelle forutsetninger'!$B$19)^(AQ82-$C82),0)</f>
        <v>0</v>
      </c>
      <c r="AS83" s="20"/>
      <c r="AT83" s="20"/>
    </row>
    <row r="84" spans="1:46" ht="20.45" customHeight="1" x14ac:dyDescent="0.25">
      <c r="A84" s="20"/>
      <c r="B84" s="20"/>
      <c r="C84" s="32"/>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33"/>
      <c r="AS84" s="20"/>
    </row>
    <row r="85" spans="1:46" ht="20.45" customHeight="1" x14ac:dyDescent="0.25">
      <c r="A85" s="20" t="s">
        <v>186</v>
      </c>
      <c r="B85" s="21" t="s">
        <v>138</v>
      </c>
      <c r="C85" s="22" t="s">
        <v>158</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33"/>
      <c r="AS85" s="20"/>
    </row>
    <row r="86" spans="1:46" ht="20.45" customHeight="1" x14ac:dyDescent="0.25">
      <c r="A86" s="23" t="s">
        <v>187</v>
      </c>
      <c r="B86" s="3" t="s">
        <v>166</v>
      </c>
      <c r="C86" s="24"/>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6" ht="20.45" customHeight="1" x14ac:dyDescent="0.25">
      <c r="A87" s="23" t="s">
        <v>188</v>
      </c>
      <c r="B87" s="3" t="s">
        <v>135</v>
      </c>
      <c r="C87" s="24"/>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6" ht="20.45" customHeight="1" x14ac:dyDescent="0.25">
      <c r="B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6" ht="20.45" customHeight="1" x14ac:dyDescent="0.25">
      <c r="A89" s="21"/>
      <c r="B89" s="21"/>
      <c r="C89" s="22">
        <f>'Generelle forutsetninger'!$B$7</f>
        <v>2021</v>
      </c>
      <c r="D89" s="28">
        <f t="shared" ref="D89:AQ89" si="318">C89+1</f>
        <v>2022</v>
      </c>
      <c r="E89" s="28">
        <f t="shared" si="318"/>
        <v>2023</v>
      </c>
      <c r="F89" s="28">
        <f t="shared" si="318"/>
        <v>2024</v>
      </c>
      <c r="G89" s="28">
        <f t="shared" si="318"/>
        <v>2025</v>
      </c>
      <c r="H89" s="28">
        <f t="shared" si="318"/>
        <v>2026</v>
      </c>
      <c r="I89" s="28">
        <f t="shared" si="318"/>
        <v>2027</v>
      </c>
      <c r="J89" s="28">
        <f t="shared" si="318"/>
        <v>2028</v>
      </c>
      <c r="K89" s="28">
        <f t="shared" si="318"/>
        <v>2029</v>
      </c>
      <c r="L89" s="28">
        <f t="shared" si="318"/>
        <v>2030</v>
      </c>
      <c r="M89" s="28">
        <f t="shared" si="318"/>
        <v>2031</v>
      </c>
      <c r="N89" s="28">
        <f t="shared" si="318"/>
        <v>2032</v>
      </c>
      <c r="O89" s="28">
        <f t="shared" si="318"/>
        <v>2033</v>
      </c>
      <c r="P89" s="28">
        <f t="shared" si="318"/>
        <v>2034</v>
      </c>
      <c r="Q89" s="28">
        <f t="shared" si="318"/>
        <v>2035</v>
      </c>
      <c r="R89" s="28">
        <f t="shared" si="318"/>
        <v>2036</v>
      </c>
      <c r="S89" s="28">
        <f t="shared" si="318"/>
        <v>2037</v>
      </c>
      <c r="T89" s="28">
        <f t="shared" si="318"/>
        <v>2038</v>
      </c>
      <c r="U89" s="28">
        <f t="shared" si="318"/>
        <v>2039</v>
      </c>
      <c r="V89" s="28">
        <f t="shared" si="318"/>
        <v>2040</v>
      </c>
      <c r="W89" s="28">
        <f t="shared" si="318"/>
        <v>2041</v>
      </c>
      <c r="X89" s="28">
        <f t="shared" si="318"/>
        <v>2042</v>
      </c>
      <c r="Y89" s="28">
        <f t="shared" si="318"/>
        <v>2043</v>
      </c>
      <c r="Z89" s="28">
        <f t="shared" si="318"/>
        <v>2044</v>
      </c>
      <c r="AA89" s="28">
        <f t="shared" si="318"/>
        <v>2045</v>
      </c>
      <c r="AB89" s="28">
        <f t="shared" si="318"/>
        <v>2046</v>
      </c>
      <c r="AC89" s="28">
        <f t="shared" si="318"/>
        <v>2047</v>
      </c>
      <c r="AD89" s="28">
        <f t="shared" si="318"/>
        <v>2048</v>
      </c>
      <c r="AE89" s="28">
        <f t="shared" si="318"/>
        <v>2049</v>
      </c>
      <c r="AF89" s="28">
        <f t="shared" si="318"/>
        <v>2050</v>
      </c>
      <c r="AG89" s="28">
        <f t="shared" si="318"/>
        <v>2051</v>
      </c>
      <c r="AH89" s="28">
        <f t="shared" si="318"/>
        <v>2052</v>
      </c>
      <c r="AI89" s="28">
        <f t="shared" si="318"/>
        <v>2053</v>
      </c>
      <c r="AJ89" s="28">
        <f t="shared" si="318"/>
        <v>2054</v>
      </c>
      <c r="AK89" s="28">
        <f t="shared" si="318"/>
        <v>2055</v>
      </c>
      <c r="AL89" s="28">
        <f t="shared" si="318"/>
        <v>2056</v>
      </c>
      <c r="AM89" s="28">
        <f t="shared" si="318"/>
        <v>2057</v>
      </c>
      <c r="AN89" s="28">
        <f t="shared" si="318"/>
        <v>2058</v>
      </c>
      <c r="AO89" s="28">
        <f t="shared" si="318"/>
        <v>2059</v>
      </c>
      <c r="AP89" s="28">
        <f t="shared" si="318"/>
        <v>2060</v>
      </c>
      <c r="AQ89" s="28">
        <f t="shared" si="318"/>
        <v>2061</v>
      </c>
    </row>
    <row r="90" spans="1:46" ht="20.45" customHeight="1" x14ac:dyDescent="0.25">
      <c r="A90" s="3" t="s">
        <v>165</v>
      </c>
      <c r="B90" s="3" t="s">
        <v>166</v>
      </c>
      <c r="C90" s="29">
        <f>IF(AND(C89&gt;=$C87,C89&lt;='Generelle forutsetninger'!$B$13),$C86,0)</f>
        <v>0</v>
      </c>
      <c r="D90" s="31">
        <f>IF(AND(D89&gt;=$C87,D89&lt;='Generelle forutsetninger'!$B$13),$C86,0)</f>
        <v>0</v>
      </c>
      <c r="E90" s="31">
        <f>IF(AND(E89&gt;=$C87,E89&lt;='Generelle forutsetninger'!$B$13),$C86,0)</f>
        <v>0</v>
      </c>
      <c r="F90" s="31">
        <f>IF(AND(F89&gt;=$C87,F89&lt;='Generelle forutsetninger'!$B$13),$C86,0)</f>
        <v>0</v>
      </c>
      <c r="G90" s="31">
        <f>IF(AND(G89&gt;=$C87,G89&lt;='Generelle forutsetninger'!$B$13),$C86,0)</f>
        <v>0</v>
      </c>
      <c r="H90" s="31">
        <f>IF(AND(H89&gt;=$C87,H89&lt;='Generelle forutsetninger'!$B$13),$C86,0)</f>
        <v>0</v>
      </c>
      <c r="I90" s="31">
        <f>IF(AND(I89&gt;=$C87,I89&lt;='Generelle forutsetninger'!$B$13),$C86,0)</f>
        <v>0</v>
      </c>
      <c r="J90" s="31">
        <f>IF(AND(J89&gt;=$C87,J89&lt;='Generelle forutsetninger'!$B$13),$C86,0)</f>
        <v>0</v>
      </c>
      <c r="K90" s="31">
        <f>IF(AND(K89&gt;=$C87,K89&lt;='Generelle forutsetninger'!$B$13),$C86,0)</f>
        <v>0</v>
      </c>
      <c r="L90" s="31">
        <f>IF(AND(L89&gt;=$C87,L89&lt;='Generelle forutsetninger'!$B$13),$C86,0)</f>
        <v>0</v>
      </c>
      <c r="M90" s="31">
        <f>IF(AND(M89&gt;=$C87,M89&lt;='Generelle forutsetninger'!$B$13),$C86,0)</f>
        <v>0</v>
      </c>
      <c r="N90" s="31">
        <f>IF(AND(N89&gt;=$C87,N89&lt;='Generelle forutsetninger'!$B$13),$C86,0)</f>
        <v>0</v>
      </c>
      <c r="O90" s="31">
        <f>IF(AND(O89&gt;=$C87,O89&lt;='Generelle forutsetninger'!$B$13),$C86,0)</f>
        <v>0</v>
      </c>
      <c r="P90" s="31">
        <f>IF(AND(P89&gt;=$C87,P89&lt;='Generelle forutsetninger'!$B$13),$C86,0)</f>
        <v>0</v>
      </c>
      <c r="Q90" s="31">
        <f>IF(AND(Q89&gt;=$C87,Q89&lt;='Generelle forutsetninger'!$B$13),$C86,0)</f>
        <v>0</v>
      </c>
      <c r="R90" s="31">
        <f>IF(AND(R89&gt;=$C87,R89&lt;='Generelle forutsetninger'!$B$13),$C86,0)</f>
        <v>0</v>
      </c>
      <c r="S90" s="31">
        <f>IF(AND(S89&gt;=$C87,S89&lt;='Generelle forutsetninger'!$B$13),$C86,0)</f>
        <v>0</v>
      </c>
      <c r="T90" s="31">
        <f>IF(AND(T89&gt;=$C87,T89&lt;='Generelle forutsetninger'!$B$13),$C86,0)</f>
        <v>0</v>
      </c>
      <c r="U90" s="31">
        <f>IF(AND(U89&gt;=$C87,U89&lt;='Generelle forutsetninger'!$B$13),$C86,0)</f>
        <v>0</v>
      </c>
      <c r="V90" s="31">
        <f>IF(AND(V89&gt;=$C87,V89&lt;='Generelle forutsetninger'!$B$13),$C86,0)</f>
        <v>0</v>
      </c>
      <c r="W90" s="31">
        <f>IF(AND(W89&gt;=$C87,W89&lt;='Generelle forutsetninger'!$B$13),$C86,0)</f>
        <v>0</v>
      </c>
      <c r="X90" s="31">
        <f>IF(AND(X89&gt;=$C87,X89&lt;='Generelle forutsetninger'!$B$13),$C86,0)</f>
        <v>0</v>
      </c>
      <c r="Y90" s="31">
        <f>IF(AND(Y89&gt;=$C87,Y89&lt;='Generelle forutsetninger'!$B$13),$C86,0)</f>
        <v>0</v>
      </c>
      <c r="Z90" s="31">
        <f>IF(AND(Z89&gt;=$C87,Z89&lt;='Generelle forutsetninger'!$B$13),$C86,0)</f>
        <v>0</v>
      </c>
      <c r="AA90" s="31">
        <f>IF(AND(AA89&gt;=$C87,AA89&lt;='Generelle forutsetninger'!$B$13),$C86,0)</f>
        <v>0</v>
      </c>
      <c r="AB90" s="31">
        <f>IF(AND(AB89&gt;=$C87,AB89&lt;='Generelle forutsetninger'!$B$13),$C86,0)</f>
        <v>0</v>
      </c>
      <c r="AC90" s="31">
        <f>IF(AND(AC89&gt;=$C87,AC89&lt;='Generelle forutsetninger'!$B$13),$C86,0)</f>
        <v>0</v>
      </c>
      <c r="AD90" s="31">
        <f>IF(AND(AD89&gt;=$C87,AD89&lt;='Generelle forutsetninger'!$B$13),$C86,0)</f>
        <v>0</v>
      </c>
      <c r="AE90" s="31">
        <f>IF(AND(AE89&gt;=$C87,AE89&lt;='Generelle forutsetninger'!$B$13),$C86,0)</f>
        <v>0</v>
      </c>
      <c r="AF90" s="31">
        <f>IF(AND(AF89&gt;=$C87,AF89&lt;='Generelle forutsetninger'!$B$13),$C86,0)</f>
        <v>0</v>
      </c>
      <c r="AG90" s="31">
        <f>IF(AND(AG89&gt;=$C87,AG89&lt;='Generelle forutsetninger'!$B$13),$C86,0)</f>
        <v>0</v>
      </c>
      <c r="AH90" s="31">
        <f>IF(AND(AH89&gt;=$C87,AH89&lt;='Generelle forutsetninger'!$B$13),$C86,0)</f>
        <v>0</v>
      </c>
      <c r="AI90" s="31">
        <f>IF(AND(AI89&gt;=$C87,AI89&lt;='Generelle forutsetninger'!$B$13),$C86,0)</f>
        <v>0</v>
      </c>
      <c r="AJ90" s="31">
        <f>IF(AND(AJ89&gt;=$C87,AJ89&lt;='Generelle forutsetninger'!$B$13),$C86,0)</f>
        <v>0</v>
      </c>
      <c r="AK90" s="31">
        <f>IF(AND(AK89&gt;=$C87,AK89&lt;='Generelle forutsetninger'!$B$13),$C86,0)</f>
        <v>0</v>
      </c>
      <c r="AL90" s="31">
        <f>IF(AND(AL89&gt;=$C87,AL89&lt;='Generelle forutsetninger'!$B$13),$C86,0)</f>
        <v>0</v>
      </c>
      <c r="AM90" s="31">
        <f>IF(AND(AM89&gt;=$C87,AM89&lt;='Generelle forutsetninger'!$B$13),$C86,0)</f>
        <v>0</v>
      </c>
      <c r="AN90" s="31">
        <f>IF(AND(AN89&gt;=$C87,AN89&lt;='Generelle forutsetninger'!$B$13),$C86,0)</f>
        <v>0</v>
      </c>
      <c r="AO90" s="31">
        <f>IF(AND(AO89&gt;=$C87,AO89&lt;='Generelle forutsetninger'!$B$13),$C86,0)</f>
        <v>0</v>
      </c>
      <c r="AP90" s="31">
        <f>IF(AND(AP89&gt;=$C87,AP89&lt;='Generelle forutsetninger'!$B$13),$C86,0)</f>
        <v>0</v>
      </c>
      <c r="AQ90" s="31">
        <f>IF(AND(AQ89&gt;=$C87,AQ89&lt;='Generelle forutsetninger'!$B$13),$C86,0)</f>
        <v>0</v>
      </c>
    </row>
    <row r="92" spans="1:46" ht="20.45" customHeight="1" x14ac:dyDescent="0.25">
      <c r="A92" s="20" t="s">
        <v>189</v>
      </c>
      <c r="B92" s="21" t="s">
        <v>138</v>
      </c>
      <c r="C92" s="22" t="s">
        <v>158</v>
      </c>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33"/>
      <c r="AS92" s="20"/>
    </row>
    <row r="93" spans="1:46" ht="20.45" customHeight="1" x14ac:dyDescent="0.25">
      <c r="A93" s="23" t="s">
        <v>190</v>
      </c>
      <c r="B93" s="3" t="s">
        <v>191</v>
      </c>
      <c r="C93" s="24"/>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33"/>
      <c r="AS93" s="20"/>
    </row>
    <row r="94" spans="1:46" ht="20.45" customHeight="1" x14ac:dyDescent="0.25">
      <c r="A94" s="23" t="s">
        <v>192</v>
      </c>
      <c r="B94" s="3" t="s">
        <v>166</v>
      </c>
      <c r="C94" s="24"/>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6" ht="20.45" customHeight="1" x14ac:dyDescent="0.25">
      <c r="A95" s="23" t="s">
        <v>193</v>
      </c>
      <c r="B95" s="3" t="s">
        <v>135</v>
      </c>
      <c r="C95" s="24"/>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6" ht="20.45" customHeight="1" x14ac:dyDescent="0.25">
      <c r="B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6" ht="20.45" customHeight="1" x14ac:dyDescent="0.25">
      <c r="A97" s="21"/>
      <c r="B97" s="21"/>
      <c r="C97" s="22">
        <f>'Generelle forutsetninger'!$B$7</f>
        <v>2021</v>
      </c>
      <c r="D97" s="28">
        <f t="shared" ref="D97:AQ97" si="319">C97+1</f>
        <v>2022</v>
      </c>
      <c r="E97" s="28">
        <f t="shared" si="319"/>
        <v>2023</v>
      </c>
      <c r="F97" s="28">
        <f t="shared" si="319"/>
        <v>2024</v>
      </c>
      <c r="G97" s="28">
        <f t="shared" si="319"/>
        <v>2025</v>
      </c>
      <c r="H97" s="28">
        <f t="shared" si="319"/>
        <v>2026</v>
      </c>
      <c r="I97" s="28">
        <f t="shared" si="319"/>
        <v>2027</v>
      </c>
      <c r="J97" s="28">
        <f t="shared" si="319"/>
        <v>2028</v>
      </c>
      <c r="K97" s="28">
        <f t="shared" si="319"/>
        <v>2029</v>
      </c>
      <c r="L97" s="28">
        <f t="shared" si="319"/>
        <v>2030</v>
      </c>
      <c r="M97" s="28">
        <f t="shared" si="319"/>
        <v>2031</v>
      </c>
      <c r="N97" s="28">
        <f t="shared" si="319"/>
        <v>2032</v>
      </c>
      <c r="O97" s="28">
        <f t="shared" si="319"/>
        <v>2033</v>
      </c>
      <c r="P97" s="28">
        <f t="shared" si="319"/>
        <v>2034</v>
      </c>
      <c r="Q97" s="28">
        <f t="shared" si="319"/>
        <v>2035</v>
      </c>
      <c r="R97" s="28">
        <f t="shared" si="319"/>
        <v>2036</v>
      </c>
      <c r="S97" s="28">
        <f t="shared" si="319"/>
        <v>2037</v>
      </c>
      <c r="T97" s="28">
        <f t="shared" si="319"/>
        <v>2038</v>
      </c>
      <c r="U97" s="28">
        <f t="shared" si="319"/>
        <v>2039</v>
      </c>
      <c r="V97" s="28">
        <f t="shared" si="319"/>
        <v>2040</v>
      </c>
      <c r="W97" s="28">
        <f t="shared" si="319"/>
        <v>2041</v>
      </c>
      <c r="X97" s="28">
        <f t="shared" si="319"/>
        <v>2042</v>
      </c>
      <c r="Y97" s="28">
        <f t="shared" si="319"/>
        <v>2043</v>
      </c>
      <c r="Z97" s="28">
        <f t="shared" si="319"/>
        <v>2044</v>
      </c>
      <c r="AA97" s="28">
        <f t="shared" si="319"/>
        <v>2045</v>
      </c>
      <c r="AB97" s="28">
        <f t="shared" si="319"/>
        <v>2046</v>
      </c>
      <c r="AC97" s="28">
        <f t="shared" si="319"/>
        <v>2047</v>
      </c>
      <c r="AD97" s="28">
        <f t="shared" si="319"/>
        <v>2048</v>
      </c>
      <c r="AE97" s="28">
        <f t="shared" si="319"/>
        <v>2049</v>
      </c>
      <c r="AF97" s="28">
        <f t="shared" si="319"/>
        <v>2050</v>
      </c>
      <c r="AG97" s="28">
        <f t="shared" si="319"/>
        <v>2051</v>
      </c>
      <c r="AH97" s="28">
        <f t="shared" si="319"/>
        <v>2052</v>
      </c>
      <c r="AI97" s="28">
        <f t="shared" si="319"/>
        <v>2053</v>
      </c>
      <c r="AJ97" s="28">
        <f t="shared" si="319"/>
        <v>2054</v>
      </c>
      <c r="AK97" s="28">
        <f t="shared" si="319"/>
        <v>2055</v>
      </c>
      <c r="AL97" s="28">
        <f t="shared" si="319"/>
        <v>2056</v>
      </c>
      <c r="AM97" s="28">
        <f t="shared" si="319"/>
        <v>2057</v>
      </c>
      <c r="AN97" s="28">
        <f t="shared" si="319"/>
        <v>2058</v>
      </c>
      <c r="AO97" s="28">
        <f t="shared" si="319"/>
        <v>2059</v>
      </c>
      <c r="AP97" s="28">
        <f t="shared" si="319"/>
        <v>2060</v>
      </c>
      <c r="AQ97" s="28">
        <f t="shared" si="319"/>
        <v>2061</v>
      </c>
      <c r="AS97" s="20"/>
      <c r="AT97" s="20"/>
    </row>
    <row r="98" spans="1:46" ht="20.45" customHeight="1" x14ac:dyDescent="0.25">
      <c r="A98" s="3" t="s">
        <v>165</v>
      </c>
      <c r="B98" s="3" t="s">
        <v>166</v>
      </c>
      <c r="C98" s="29">
        <f>IF(AND(C97&gt;=$C95,C97&lt;='Generelle forutsetninger'!$B$13),$C94,0)</f>
        <v>0</v>
      </c>
      <c r="D98" s="31">
        <f>IF(AND(D97&gt;=$C95,D97&lt;='Generelle forutsetninger'!$B$13),$C94,0)</f>
        <v>0</v>
      </c>
      <c r="E98" s="31">
        <f>IF(AND(E97&gt;=$C95,E97&lt;='Generelle forutsetninger'!$B$13),$C94,0)</f>
        <v>0</v>
      </c>
      <c r="F98" s="31">
        <f>IF(AND(F97&gt;=$C95,F97&lt;='Generelle forutsetninger'!$B$13),$C94,0)</f>
        <v>0</v>
      </c>
      <c r="G98" s="31">
        <f>IF(AND(G97&gt;=$C95,G97&lt;='Generelle forutsetninger'!$B$13),$C94,0)</f>
        <v>0</v>
      </c>
      <c r="H98" s="31">
        <f>IF(AND(H97&gt;=$C95,H97&lt;='Generelle forutsetninger'!$B$13),$C94,0)</f>
        <v>0</v>
      </c>
      <c r="I98" s="31">
        <f>IF(AND(I97&gt;=$C95,I97&lt;='Generelle forutsetninger'!$B$13),$C94,0)</f>
        <v>0</v>
      </c>
      <c r="J98" s="31">
        <f>IF(AND(J97&gt;=$C95,J97&lt;='Generelle forutsetninger'!$B$13),$C94,0)</f>
        <v>0</v>
      </c>
      <c r="K98" s="31">
        <f>IF(AND(K97&gt;=$C95,K97&lt;='Generelle forutsetninger'!$B$13),$C94,0)</f>
        <v>0</v>
      </c>
      <c r="L98" s="31">
        <f>IF(AND(L97&gt;=$C95,L97&lt;='Generelle forutsetninger'!$B$13),$C94,0)</f>
        <v>0</v>
      </c>
      <c r="M98" s="31">
        <f>IF(AND(M97&gt;=$C95,M97&lt;='Generelle forutsetninger'!$B$13),$C94,0)</f>
        <v>0</v>
      </c>
      <c r="N98" s="31">
        <f>IF(AND(N97&gt;=$C95,N97&lt;='Generelle forutsetninger'!$B$13),$C94,0)</f>
        <v>0</v>
      </c>
      <c r="O98" s="31">
        <f>IF(AND(O97&gt;=$C95,O97&lt;='Generelle forutsetninger'!$B$13),$C94,0)</f>
        <v>0</v>
      </c>
      <c r="P98" s="31">
        <f>IF(AND(P97&gt;=$C95,P97&lt;='Generelle forutsetninger'!$B$13),$C94,0)</f>
        <v>0</v>
      </c>
      <c r="Q98" s="31">
        <f>IF(AND(Q97&gt;=$C95,Q97&lt;='Generelle forutsetninger'!$B$13),$C94,0)</f>
        <v>0</v>
      </c>
      <c r="R98" s="31">
        <f>IF(AND(R97&gt;=$C95,R97&lt;='Generelle forutsetninger'!$B$13),$C94,0)</f>
        <v>0</v>
      </c>
      <c r="S98" s="31">
        <f>IF(AND(S97&gt;=$C95,S97&lt;='Generelle forutsetninger'!$B$13),$C94,0)</f>
        <v>0</v>
      </c>
      <c r="T98" s="31">
        <f>IF(AND(T97&gt;=$C95,T97&lt;='Generelle forutsetninger'!$B$13),$C94,0)</f>
        <v>0</v>
      </c>
      <c r="U98" s="31">
        <f>IF(AND(U97&gt;=$C95,U97&lt;='Generelle forutsetninger'!$B$13),$C94,0)</f>
        <v>0</v>
      </c>
      <c r="V98" s="31">
        <f>IF(AND(V97&gt;=$C95,V97&lt;='Generelle forutsetninger'!$B$13),$C94,0)</f>
        <v>0</v>
      </c>
      <c r="W98" s="31">
        <f>IF(AND(W97&gt;=$C95,W97&lt;='Generelle forutsetninger'!$B$13),$C94,0)</f>
        <v>0</v>
      </c>
      <c r="X98" s="31">
        <f>IF(AND(X97&gt;=$C95,X97&lt;='Generelle forutsetninger'!$B$13),$C94,0)</f>
        <v>0</v>
      </c>
      <c r="Y98" s="31">
        <f>IF(AND(Y97&gt;=$C95,Y97&lt;='Generelle forutsetninger'!$B$13),$C94,0)</f>
        <v>0</v>
      </c>
      <c r="Z98" s="31">
        <f>IF(AND(Z97&gt;=$C95,Z97&lt;='Generelle forutsetninger'!$B$13),$C94,0)</f>
        <v>0</v>
      </c>
      <c r="AA98" s="31">
        <f>IF(AND(AA97&gt;=$C95,AA97&lt;='Generelle forutsetninger'!$B$13),$C94,0)</f>
        <v>0</v>
      </c>
      <c r="AB98" s="31">
        <f>IF(AND(AB97&gt;=$C95,AB97&lt;='Generelle forutsetninger'!$B$13),$C94,0)</f>
        <v>0</v>
      </c>
      <c r="AC98" s="31">
        <f>IF(AND(AC97&gt;=$C95,AC97&lt;='Generelle forutsetninger'!$B$13),$C94,0)</f>
        <v>0</v>
      </c>
      <c r="AD98" s="31">
        <f>IF(AND(AD97&gt;=$C95,AD97&lt;='Generelle forutsetninger'!$B$13),$C94,0)</f>
        <v>0</v>
      </c>
      <c r="AE98" s="31">
        <f>IF(AND(AE97&gt;=$C95,AE97&lt;='Generelle forutsetninger'!$B$13),$C94,0)</f>
        <v>0</v>
      </c>
      <c r="AF98" s="31">
        <f>IF(AND(AF97&gt;=$C95,AF97&lt;='Generelle forutsetninger'!$B$13),$C94,0)</f>
        <v>0</v>
      </c>
      <c r="AG98" s="31">
        <f>IF(AND(AG97&gt;=$C95,AG97&lt;='Generelle forutsetninger'!$B$13),$C94,0)</f>
        <v>0</v>
      </c>
      <c r="AH98" s="31">
        <f>IF(AND(AH97&gt;=$C95,AH97&lt;='Generelle forutsetninger'!$B$13),$C94,0)</f>
        <v>0</v>
      </c>
      <c r="AI98" s="31">
        <f>IF(AND(AI97&gt;=$C95,AI97&lt;='Generelle forutsetninger'!$B$13),$C94,0)</f>
        <v>0</v>
      </c>
      <c r="AJ98" s="31">
        <f>IF(AND(AJ97&gt;=$C95,AJ97&lt;='Generelle forutsetninger'!$B$13),$C94,0)</f>
        <v>0</v>
      </c>
      <c r="AK98" s="31">
        <f>IF(AND(AK97&gt;=$C95,AK97&lt;='Generelle forutsetninger'!$B$13),$C94,0)</f>
        <v>0</v>
      </c>
      <c r="AL98" s="31">
        <f>IF(AND(AL97&gt;=$C95,AL97&lt;='Generelle forutsetninger'!$B$13),$C94,0)</f>
        <v>0</v>
      </c>
      <c r="AM98" s="31">
        <f>IF(AND(AM97&gt;=$C95,AM97&lt;='Generelle forutsetninger'!$B$13),$C94,0)</f>
        <v>0</v>
      </c>
      <c r="AN98" s="31">
        <f>IF(AND(AN97&gt;=$C95,AN97&lt;='Generelle forutsetninger'!$B$13),$C94,0)</f>
        <v>0</v>
      </c>
      <c r="AO98" s="31">
        <f>IF(AND(AO97&gt;=$C95,AO97&lt;='Generelle forutsetninger'!$B$13),$C94,0)</f>
        <v>0</v>
      </c>
      <c r="AP98" s="31">
        <f>IF(AND(AP97&gt;=$C95,AP97&lt;='Generelle forutsetninger'!$B$13),$C94,0)</f>
        <v>0</v>
      </c>
      <c r="AQ98" s="31">
        <f>IF(AND(AQ97&gt;=$C95,AQ97&lt;='Generelle forutsetninger'!$B$13),$C94,0)</f>
        <v>0</v>
      </c>
      <c r="AS98" s="20"/>
      <c r="AT98" s="20"/>
    </row>
    <row r="99" spans="1:46" ht="20.45" customHeight="1" x14ac:dyDescent="0.25">
      <c r="A99" s="20"/>
      <c r="B99" s="20"/>
      <c r="C99" s="32"/>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33"/>
      <c r="AS99" s="20"/>
    </row>
    <row r="100" spans="1:46" ht="20.45" customHeight="1" x14ac:dyDescent="0.25">
      <c r="A100" s="20" t="s">
        <v>194</v>
      </c>
      <c r="B100" s="21" t="s">
        <v>138</v>
      </c>
      <c r="C100" s="22" t="s">
        <v>158</v>
      </c>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33"/>
      <c r="AS100" s="20"/>
    </row>
    <row r="101" spans="1:46" ht="20.45" customHeight="1" x14ac:dyDescent="0.25">
      <c r="A101" s="23" t="s">
        <v>190</v>
      </c>
      <c r="B101" s="3" t="s">
        <v>191</v>
      </c>
      <c r="C101" s="24"/>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33"/>
      <c r="AS101" s="20"/>
    </row>
    <row r="102" spans="1:46" ht="20.45" customHeight="1" x14ac:dyDescent="0.25">
      <c r="A102" s="23" t="s">
        <v>192</v>
      </c>
      <c r="B102" s="3" t="s">
        <v>166</v>
      </c>
      <c r="C102" s="24"/>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6" ht="20.45" customHeight="1" x14ac:dyDescent="0.25">
      <c r="A103" s="23" t="s">
        <v>193</v>
      </c>
      <c r="B103" s="3" t="s">
        <v>135</v>
      </c>
      <c r="C103" s="24"/>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6" ht="20.45" customHeight="1" x14ac:dyDescent="0.25">
      <c r="B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6" ht="20.45" customHeight="1" x14ac:dyDescent="0.25">
      <c r="A105" s="21"/>
      <c r="B105" s="21"/>
      <c r="C105" s="22">
        <f>'Generelle forutsetninger'!$B$7</f>
        <v>2021</v>
      </c>
      <c r="D105" s="28">
        <f t="shared" ref="D105:AQ105" si="320">C105+1</f>
        <v>2022</v>
      </c>
      <c r="E105" s="28">
        <f t="shared" si="320"/>
        <v>2023</v>
      </c>
      <c r="F105" s="28">
        <f t="shared" si="320"/>
        <v>2024</v>
      </c>
      <c r="G105" s="28">
        <f t="shared" si="320"/>
        <v>2025</v>
      </c>
      <c r="H105" s="28">
        <f t="shared" si="320"/>
        <v>2026</v>
      </c>
      <c r="I105" s="28">
        <f t="shared" si="320"/>
        <v>2027</v>
      </c>
      <c r="J105" s="28">
        <f t="shared" si="320"/>
        <v>2028</v>
      </c>
      <c r="K105" s="28">
        <f t="shared" si="320"/>
        <v>2029</v>
      </c>
      <c r="L105" s="28">
        <f t="shared" si="320"/>
        <v>2030</v>
      </c>
      <c r="M105" s="28">
        <f t="shared" si="320"/>
        <v>2031</v>
      </c>
      <c r="N105" s="28">
        <f t="shared" si="320"/>
        <v>2032</v>
      </c>
      <c r="O105" s="28">
        <f t="shared" si="320"/>
        <v>2033</v>
      </c>
      <c r="P105" s="28">
        <f t="shared" si="320"/>
        <v>2034</v>
      </c>
      <c r="Q105" s="28">
        <f t="shared" si="320"/>
        <v>2035</v>
      </c>
      <c r="R105" s="28">
        <f t="shared" si="320"/>
        <v>2036</v>
      </c>
      <c r="S105" s="28">
        <f t="shared" si="320"/>
        <v>2037</v>
      </c>
      <c r="T105" s="28">
        <f t="shared" si="320"/>
        <v>2038</v>
      </c>
      <c r="U105" s="28">
        <f t="shared" si="320"/>
        <v>2039</v>
      </c>
      <c r="V105" s="28">
        <f t="shared" si="320"/>
        <v>2040</v>
      </c>
      <c r="W105" s="28">
        <f t="shared" si="320"/>
        <v>2041</v>
      </c>
      <c r="X105" s="28">
        <f t="shared" si="320"/>
        <v>2042</v>
      </c>
      <c r="Y105" s="28">
        <f t="shared" si="320"/>
        <v>2043</v>
      </c>
      <c r="Z105" s="28">
        <f t="shared" si="320"/>
        <v>2044</v>
      </c>
      <c r="AA105" s="28">
        <f t="shared" si="320"/>
        <v>2045</v>
      </c>
      <c r="AB105" s="28">
        <f t="shared" si="320"/>
        <v>2046</v>
      </c>
      <c r="AC105" s="28">
        <f t="shared" si="320"/>
        <v>2047</v>
      </c>
      <c r="AD105" s="28">
        <f t="shared" si="320"/>
        <v>2048</v>
      </c>
      <c r="AE105" s="28">
        <f t="shared" si="320"/>
        <v>2049</v>
      </c>
      <c r="AF105" s="28">
        <f t="shared" si="320"/>
        <v>2050</v>
      </c>
      <c r="AG105" s="28">
        <f t="shared" si="320"/>
        <v>2051</v>
      </c>
      <c r="AH105" s="28">
        <f t="shared" si="320"/>
        <v>2052</v>
      </c>
      <c r="AI105" s="28">
        <f t="shared" si="320"/>
        <v>2053</v>
      </c>
      <c r="AJ105" s="28">
        <f t="shared" si="320"/>
        <v>2054</v>
      </c>
      <c r="AK105" s="28">
        <f t="shared" si="320"/>
        <v>2055</v>
      </c>
      <c r="AL105" s="28">
        <f t="shared" si="320"/>
        <v>2056</v>
      </c>
      <c r="AM105" s="28">
        <f t="shared" si="320"/>
        <v>2057</v>
      </c>
      <c r="AN105" s="28">
        <f t="shared" si="320"/>
        <v>2058</v>
      </c>
      <c r="AO105" s="28">
        <f t="shared" si="320"/>
        <v>2059</v>
      </c>
      <c r="AP105" s="28">
        <f t="shared" si="320"/>
        <v>2060</v>
      </c>
      <c r="AQ105" s="28">
        <f t="shared" si="320"/>
        <v>2061</v>
      </c>
      <c r="AS105" s="20"/>
      <c r="AT105" s="20"/>
    </row>
    <row r="106" spans="1:46" ht="20.45" customHeight="1" x14ac:dyDescent="0.25">
      <c r="A106" s="3" t="s">
        <v>165</v>
      </c>
      <c r="B106" s="3" t="s">
        <v>166</v>
      </c>
      <c r="C106" s="29">
        <f>IF(AND(C105&gt;=$C103,C105&lt;='Generelle forutsetninger'!$B$13),$C102,0)</f>
        <v>0</v>
      </c>
      <c r="D106" s="31">
        <f>IF(AND(D105&gt;=$C103,D105&lt;='Generelle forutsetninger'!$B$13),$C102,0)</f>
        <v>0</v>
      </c>
      <c r="E106" s="31">
        <f>IF(AND(E105&gt;=$C103,E105&lt;='Generelle forutsetninger'!$B$13),$C102,0)</f>
        <v>0</v>
      </c>
      <c r="F106" s="31">
        <f>IF(AND(F105&gt;=$C103,F105&lt;='Generelle forutsetninger'!$B$13),$C102,0)</f>
        <v>0</v>
      </c>
      <c r="G106" s="31">
        <f>IF(AND(G105&gt;=$C103,G105&lt;='Generelle forutsetninger'!$B$13),$C102,0)</f>
        <v>0</v>
      </c>
      <c r="H106" s="31">
        <f>IF(AND(H105&gt;=$C103,H105&lt;='Generelle forutsetninger'!$B$13),$C102,0)</f>
        <v>0</v>
      </c>
      <c r="I106" s="31">
        <f>IF(AND(I105&gt;=$C103,I105&lt;='Generelle forutsetninger'!$B$13),$C102,0)</f>
        <v>0</v>
      </c>
      <c r="J106" s="31">
        <f>IF(AND(J105&gt;=$C103,J105&lt;='Generelle forutsetninger'!$B$13),$C102,0)</f>
        <v>0</v>
      </c>
      <c r="K106" s="31">
        <f>IF(AND(K105&gt;=$C103,K105&lt;='Generelle forutsetninger'!$B$13),$C102,0)</f>
        <v>0</v>
      </c>
      <c r="L106" s="31">
        <f>IF(AND(L105&gt;=$C103,L105&lt;='Generelle forutsetninger'!$B$13),$C102,0)</f>
        <v>0</v>
      </c>
      <c r="M106" s="31">
        <f>IF(AND(M105&gt;=$C103,M105&lt;='Generelle forutsetninger'!$B$13),$C102,0)</f>
        <v>0</v>
      </c>
      <c r="N106" s="31">
        <f>IF(AND(N105&gt;=$C103,N105&lt;='Generelle forutsetninger'!$B$13),$C102,0)</f>
        <v>0</v>
      </c>
      <c r="O106" s="31">
        <f>IF(AND(O105&gt;=$C103,O105&lt;='Generelle forutsetninger'!$B$13),$C102,0)</f>
        <v>0</v>
      </c>
      <c r="P106" s="31">
        <f>IF(AND(P105&gt;=$C103,P105&lt;='Generelle forutsetninger'!$B$13),$C102,0)</f>
        <v>0</v>
      </c>
      <c r="Q106" s="31">
        <f>IF(AND(Q105&gt;=$C103,Q105&lt;='Generelle forutsetninger'!$B$13),$C102,0)</f>
        <v>0</v>
      </c>
      <c r="R106" s="31">
        <f>IF(AND(R105&gt;=$C103,R105&lt;='Generelle forutsetninger'!$B$13),$C102,0)</f>
        <v>0</v>
      </c>
      <c r="S106" s="31">
        <f>IF(AND(S105&gt;=$C103,S105&lt;='Generelle forutsetninger'!$B$13),$C102,0)</f>
        <v>0</v>
      </c>
      <c r="T106" s="31">
        <f>IF(AND(T105&gt;=$C103,T105&lt;='Generelle forutsetninger'!$B$13),$C102,0)</f>
        <v>0</v>
      </c>
      <c r="U106" s="31">
        <f>IF(AND(U105&gt;=$C103,U105&lt;='Generelle forutsetninger'!$B$13),$C102,0)</f>
        <v>0</v>
      </c>
      <c r="V106" s="31">
        <f>IF(AND(V105&gt;=$C103,V105&lt;='Generelle forutsetninger'!$B$13),$C102,0)</f>
        <v>0</v>
      </c>
      <c r="W106" s="31">
        <f>IF(AND(W105&gt;=$C103,W105&lt;='Generelle forutsetninger'!$B$13),$C102,0)</f>
        <v>0</v>
      </c>
      <c r="X106" s="31">
        <f>IF(AND(X105&gt;=$C103,X105&lt;='Generelle forutsetninger'!$B$13),$C102,0)</f>
        <v>0</v>
      </c>
      <c r="Y106" s="31">
        <f>IF(AND(Y105&gt;=$C103,Y105&lt;='Generelle forutsetninger'!$B$13),$C102,0)</f>
        <v>0</v>
      </c>
      <c r="Z106" s="31">
        <f>IF(AND(Z105&gt;=$C103,Z105&lt;='Generelle forutsetninger'!$B$13),$C102,0)</f>
        <v>0</v>
      </c>
      <c r="AA106" s="31">
        <f>IF(AND(AA105&gt;=$C103,AA105&lt;='Generelle forutsetninger'!$B$13),$C102,0)</f>
        <v>0</v>
      </c>
      <c r="AB106" s="31">
        <f>IF(AND(AB105&gt;=$C103,AB105&lt;='Generelle forutsetninger'!$B$13),$C102,0)</f>
        <v>0</v>
      </c>
      <c r="AC106" s="31">
        <f>IF(AND(AC105&gt;=$C103,AC105&lt;='Generelle forutsetninger'!$B$13),$C102,0)</f>
        <v>0</v>
      </c>
      <c r="AD106" s="31">
        <f>IF(AND(AD105&gt;=$C103,AD105&lt;='Generelle forutsetninger'!$B$13),$C102,0)</f>
        <v>0</v>
      </c>
      <c r="AE106" s="31">
        <f>IF(AND(AE105&gt;=$C103,AE105&lt;='Generelle forutsetninger'!$B$13),$C102,0)</f>
        <v>0</v>
      </c>
      <c r="AF106" s="31">
        <f>IF(AND(AF105&gt;=$C103,AF105&lt;='Generelle forutsetninger'!$B$13),$C102,0)</f>
        <v>0</v>
      </c>
      <c r="AG106" s="31">
        <f>IF(AND(AG105&gt;=$C103,AG105&lt;='Generelle forutsetninger'!$B$13),$C102,0)</f>
        <v>0</v>
      </c>
      <c r="AH106" s="31">
        <f>IF(AND(AH105&gt;=$C103,AH105&lt;='Generelle forutsetninger'!$B$13),$C102,0)</f>
        <v>0</v>
      </c>
      <c r="AI106" s="31">
        <f>IF(AND(AI105&gt;=$C103,AI105&lt;='Generelle forutsetninger'!$B$13),$C102,0)</f>
        <v>0</v>
      </c>
      <c r="AJ106" s="31">
        <f>IF(AND(AJ105&gt;=$C103,AJ105&lt;='Generelle forutsetninger'!$B$13),$C102,0)</f>
        <v>0</v>
      </c>
      <c r="AK106" s="31">
        <f>IF(AND(AK105&gt;=$C103,AK105&lt;='Generelle forutsetninger'!$B$13),$C102,0)</f>
        <v>0</v>
      </c>
      <c r="AL106" s="31">
        <f>IF(AND(AL105&gt;=$C103,AL105&lt;='Generelle forutsetninger'!$B$13),$C102,0)</f>
        <v>0</v>
      </c>
      <c r="AM106" s="31">
        <f>IF(AND(AM105&gt;=$C103,AM105&lt;='Generelle forutsetninger'!$B$13),$C102,0)</f>
        <v>0</v>
      </c>
      <c r="AN106" s="31">
        <f>IF(AND(AN105&gt;=$C103,AN105&lt;='Generelle forutsetninger'!$B$13),$C102,0)</f>
        <v>0</v>
      </c>
      <c r="AO106" s="31">
        <f>IF(AND(AO105&gt;=$C103,AO105&lt;='Generelle forutsetninger'!$B$13),$C102,0)</f>
        <v>0</v>
      </c>
      <c r="AP106" s="31">
        <f>IF(AND(AP105&gt;=$C103,AP105&lt;='Generelle forutsetninger'!$B$13),$C102,0)</f>
        <v>0</v>
      </c>
      <c r="AQ106" s="31">
        <f>IF(AND(AQ105&gt;=$C103,AQ105&lt;='Generelle forutsetninger'!$B$13),$C102,0)</f>
        <v>0</v>
      </c>
      <c r="AS106" s="20"/>
      <c r="AT106" s="20"/>
    </row>
    <row r="107" spans="1:46" ht="20.45" customHeight="1" x14ac:dyDescent="0.25">
      <c r="A107" s="20"/>
      <c r="B107" s="20"/>
      <c r="C107" s="32"/>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33"/>
      <c r="AS107" s="20"/>
    </row>
    <row r="108" spans="1:46" ht="20.45" customHeight="1" x14ac:dyDescent="0.35">
      <c r="A108" s="16" t="s">
        <v>195</v>
      </c>
      <c r="B108" s="20"/>
      <c r="C108" s="32"/>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33"/>
      <c r="AS108" s="20"/>
    </row>
    <row r="109" spans="1:46" ht="20.45" customHeight="1" x14ac:dyDescent="0.25">
      <c r="A109" s="20" t="s">
        <v>196</v>
      </c>
      <c r="B109" s="21" t="s">
        <v>138</v>
      </c>
      <c r="C109" s="22" t="s">
        <v>158</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6" ht="20.45" customHeight="1" x14ac:dyDescent="0.25">
      <c r="A110" s="23" t="s">
        <v>197</v>
      </c>
      <c r="B110" s="3" t="s">
        <v>160</v>
      </c>
      <c r="C110" s="24"/>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6" ht="20.45" customHeight="1" x14ac:dyDescent="0.25">
      <c r="A111" s="23" t="s">
        <v>185</v>
      </c>
      <c r="B111" s="3" t="s">
        <v>135</v>
      </c>
      <c r="C111" s="24"/>
    </row>
    <row r="112" spans="1:46" ht="20.45" customHeight="1" x14ac:dyDescent="0.25">
      <c r="B112" s="3"/>
    </row>
    <row r="113" spans="1:46" ht="20.45" customHeight="1" x14ac:dyDescent="0.25">
      <c r="A113" s="21"/>
      <c r="B113" s="21"/>
      <c r="C113" s="22">
        <f>'Generelle forutsetninger'!$B$7</f>
        <v>2021</v>
      </c>
      <c r="D113" s="28">
        <f t="shared" ref="D113:AQ113" si="321">C113+1</f>
        <v>2022</v>
      </c>
      <c r="E113" s="28">
        <f t="shared" si="321"/>
        <v>2023</v>
      </c>
      <c r="F113" s="28">
        <f t="shared" si="321"/>
        <v>2024</v>
      </c>
      <c r="G113" s="28">
        <f t="shared" si="321"/>
        <v>2025</v>
      </c>
      <c r="H113" s="28">
        <f t="shared" si="321"/>
        <v>2026</v>
      </c>
      <c r="I113" s="28">
        <f t="shared" si="321"/>
        <v>2027</v>
      </c>
      <c r="J113" s="28">
        <f t="shared" si="321"/>
        <v>2028</v>
      </c>
      <c r="K113" s="28">
        <f t="shared" si="321"/>
        <v>2029</v>
      </c>
      <c r="L113" s="28">
        <f t="shared" si="321"/>
        <v>2030</v>
      </c>
      <c r="M113" s="28">
        <f t="shared" si="321"/>
        <v>2031</v>
      </c>
      <c r="N113" s="28">
        <f t="shared" si="321"/>
        <v>2032</v>
      </c>
      <c r="O113" s="28">
        <f t="shared" si="321"/>
        <v>2033</v>
      </c>
      <c r="P113" s="28">
        <f t="shared" si="321"/>
        <v>2034</v>
      </c>
      <c r="Q113" s="28">
        <f t="shared" si="321"/>
        <v>2035</v>
      </c>
      <c r="R113" s="28">
        <f t="shared" si="321"/>
        <v>2036</v>
      </c>
      <c r="S113" s="28">
        <f t="shared" si="321"/>
        <v>2037</v>
      </c>
      <c r="T113" s="28">
        <f t="shared" si="321"/>
        <v>2038</v>
      </c>
      <c r="U113" s="28">
        <f t="shared" si="321"/>
        <v>2039</v>
      </c>
      <c r="V113" s="28">
        <f t="shared" si="321"/>
        <v>2040</v>
      </c>
      <c r="W113" s="28">
        <f t="shared" si="321"/>
        <v>2041</v>
      </c>
      <c r="X113" s="28">
        <f t="shared" si="321"/>
        <v>2042</v>
      </c>
      <c r="Y113" s="28">
        <f t="shared" si="321"/>
        <v>2043</v>
      </c>
      <c r="Z113" s="28">
        <f t="shared" si="321"/>
        <v>2044</v>
      </c>
      <c r="AA113" s="28">
        <f t="shared" si="321"/>
        <v>2045</v>
      </c>
      <c r="AB113" s="28">
        <f t="shared" si="321"/>
        <v>2046</v>
      </c>
      <c r="AC113" s="28">
        <f t="shared" si="321"/>
        <v>2047</v>
      </c>
      <c r="AD113" s="28">
        <f t="shared" si="321"/>
        <v>2048</v>
      </c>
      <c r="AE113" s="28">
        <f t="shared" si="321"/>
        <v>2049</v>
      </c>
      <c r="AF113" s="28">
        <f t="shared" si="321"/>
        <v>2050</v>
      </c>
      <c r="AG113" s="28">
        <f t="shared" si="321"/>
        <v>2051</v>
      </c>
      <c r="AH113" s="28">
        <f t="shared" si="321"/>
        <v>2052</v>
      </c>
      <c r="AI113" s="28">
        <f t="shared" si="321"/>
        <v>2053</v>
      </c>
      <c r="AJ113" s="28">
        <f t="shared" si="321"/>
        <v>2054</v>
      </c>
      <c r="AK113" s="28">
        <f t="shared" si="321"/>
        <v>2055</v>
      </c>
      <c r="AL113" s="28">
        <f t="shared" si="321"/>
        <v>2056</v>
      </c>
      <c r="AM113" s="28">
        <f t="shared" si="321"/>
        <v>2057</v>
      </c>
      <c r="AN113" s="28">
        <f t="shared" si="321"/>
        <v>2058</v>
      </c>
      <c r="AO113" s="28">
        <f t="shared" si="321"/>
        <v>2059</v>
      </c>
      <c r="AP113" s="28">
        <f t="shared" si="321"/>
        <v>2060</v>
      </c>
      <c r="AQ113" s="28">
        <f t="shared" si="321"/>
        <v>2061</v>
      </c>
      <c r="AS113" s="20"/>
      <c r="AT113" s="20"/>
    </row>
    <row r="114" spans="1:46" s="36" customFormat="1" ht="20.45" customHeight="1" x14ac:dyDescent="0.25">
      <c r="A114" s="3" t="s">
        <v>165</v>
      </c>
      <c r="B114" s="3" t="s">
        <v>166</v>
      </c>
      <c r="C114" s="29">
        <f>IF(AND(C113&gt;=$C111,C113&lt;='Generelle forutsetninger'!$B$13),$C110*'Generelle forutsetninger'!$B$18*(1+'Generelle forutsetninger'!$B$19)^(C113-$C113),0)</f>
        <v>0</v>
      </c>
      <c r="D114" s="31">
        <f>IF(AND(D113&gt;=$C111,D113&lt;='Generelle forutsetninger'!$B$13),$C110*'Generelle forutsetninger'!$B$18*(1+'Generelle forutsetninger'!$B$19)^(D113-$C113),0)</f>
        <v>0</v>
      </c>
      <c r="E114" s="31">
        <f>IF(AND(E113&gt;=$C111,E113&lt;='Generelle forutsetninger'!$B$13),$C110*'Generelle forutsetninger'!$B$18*(1+'Generelle forutsetninger'!$B$19)^(E113-$C113),0)</f>
        <v>0</v>
      </c>
      <c r="F114" s="31">
        <f>IF(AND(F113&gt;=$C111,F113&lt;='Generelle forutsetninger'!$B$13),$C110*'Generelle forutsetninger'!$B$18*(1+'Generelle forutsetninger'!$B$19)^(F113-$C113),0)</f>
        <v>0</v>
      </c>
      <c r="G114" s="31">
        <f>IF(AND(G113&gt;=$C111,G113&lt;='Generelle forutsetninger'!$B$13),$C110*'Generelle forutsetninger'!$B$18*(1+'Generelle forutsetninger'!$B$19)^(G113-$C113),0)</f>
        <v>0</v>
      </c>
      <c r="H114" s="31">
        <f>IF(AND(H113&gt;=$C111,H113&lt;='Generelle forutsetninger'!$B$13),$C110*'Generelle forutsetninger'!$B$18*(1+'Generelle forutsetninger'!$B$19)^(H113-$C113),0)</f>
        <v>0</v>
      </c>
      <c r="I114" s="31">
        <f>IF(AND(I113&gt;=$C111,I113&lt;='Generelle forutsetninger'!$B$13),$C110*'Generelle forutsetninger'!$B$18*(1+'Generelle forutsetninger'!$B$19)^(I113-$C113),0)</f>
        <v>0</v>
      </c>
      <c r="J114" s="31">
        <f>IF(AND(J113&gt;=$C111,J113&lt;='Generelle forutsetninger'!$B$13),$C110*'Generelle forutsetninger'!$B$18*(1+'Generelle forutsetninger'!$B$19)^(J113-$C113),0)</f>
        <v>0</v>
      </c>
      <c r="K114" s="31">
        <f>IF(AND(K113&gt;=$C111,K113&lt;='Generelle forutsetninger'!$B$13),$C110*'Generelle forutsetninger'!$B$18*(1+'Generelle forutsetninger'!$B$19)^(K113-$C113),0)</f>
        <v>0</v>
      </c>
      <c r="L114" s="31">
        <f>IF(AND(L113&gt;=$C111,L113&lt;='Generelle forutsetninger'!$B$13),$C110*'Generelle forutsetninger'!$B$18*(1+'Generelle forutsetninger'!$B$19)^(L113-$C113),0)</f>
        <v>0</v>
      </c>
      <c r="M114" s="31">
        <f>IF(AND(M113&gt;=$C111,M113&lt;='Generelle forutsetninger'!$B$13),$C110*'Generelle forutsetninger'!$B$18*(1+'Generelle forutsetninger'!$B$19)^(M113-$C113),0)</f>
        <v>0</v>
      </c>
      <c r="N114" s="31">
        <f>IF(AND(N113&gt;=$C111,N113&lt;='Generelle forutsetninger'!$B$13),$C110*'Generelle forutsetninger'!$B$18*(1+'Generelle forutsetninger'!$B$19)^(N113-$C113),0)</f>
        <v>0</v>
      </c>
      <c r="O114" s="31">
        <f>IF(AND(O113&gt;=$C111,O113&lt;='Generelle forutsetninger'!$B$13),$C110*'Generelle forutsetninger'!$B$18*(1+'Generelle forutsetninger'!$B$19)^(O113-$C113),0)</f>
        <v>0</v>
      </c>
      <c r="P114" s="31">
        <f>IF(AND(P113&gt;=$C111,P113&lt;='Generelle forutsetninger'!$B$13),$C110*'Generelle forutsetninger'!$B$18*(1+'Generelle forutsetninger'!$B$19)^(P113-$C113),0)</f>
        <v>0</v>
      </c>
      <c r="Q114" s="31">
        <f>IF(AND(Q113&gt;=$C111,Q113&lt;='Generelle forutsetninger'!$B$13),$C110*'Generelle forutsetninger'!$B$18*(1+'Generelle forutsetninger'!$B$19)^(Q113-$C113),0)</f>
        <v>0</v>
      </c>
      <c r="R114" s="31">
        <f>IF(AND(R113&gt;=$C111,R113&lt;='Generelle forutsetninger'!$B$13),$C110*'Generelle forutsetninger'!$B$18*(1+'Generelle forutsetninger'!$B$19)^(R113-$C113),0)</f>
        <v>0</v>
      </c>
      <c r="S114" s="31">
        <f>IF(AND(S113&gt;=$C111,S113&lt;='Generelle forutsetninger'!$B$13),$C110*'Generelle forutsetninger'!$B$18*(1+'Generelle forutsetninger'!$B$19)^(S113-$C113),0)</f>
        <v>0</v>
      </c>
      <c r="T114" s="31">
        <f>IF(AND(T113&gt;=$C111,T113&lt;='Generelle forutsetninger'!$B$13),$C110*'Generelle forutsetninger'!$B$18*(1+'Generelle forutsetninger'!$B$19)^(T113-$C113),0)</f>
        <v>0</v>
      </c>
      <c r="U114" s="31">
        <f>IF(AND(U113&gt;=$C111,U113&lt;='Generelle forutsetninger'!$B$13),$C110*'Generelle forutsetninger'!$B$18*(1+'Generelle forutsetninger'!$B$19)^(U113-$C113),0)</f>
        <v>0</v>
      </c>
      <c r="V114" s="31">
        <f>IF(AND(V113&gt;=$C111,V113&lt;='Generelle forutsetninger'!$B$13),$C110*'Generelle forutsetninger'!$B$18*(1+'Generelle forutsetninger'!$B$19)^(V113-$C113),0)</f>
        <v>0</v>
      </c>
      <c r="W114" s="31">
        <f>IF(AND(W113&gt;=$C111,W113&lt;='Generelle forutsetninger'!$B$13),$C110*'Generelle forutsetninger'!$B$18*(1+'Generelle forutsetninger'!$B$19)^(W113-$C113),0)</f>
        <v>0</v>
      </c>
      <c r="X114" s="31">
        <f>IF(AND(X113&gt;=$C111,X113&lt;='Generelle forutsetninger'!$B$13),$C110*'Generelle forutsetninger'!$B$18*(1+'Generelle forutsetninger'!$B$19)^(X113-$C113),0)</f>
        <v>0</v>
      </c>
      <c r="Y114" s="31">
        <f>IF(AND(Y113&gt;=$C111,Y113&lt;='Generelle forutsetninger'!$B$13),$C110*'Generelle forutsetninger'!$B$18*(1+'Generelle forutsetninger'!$B$19)^(Y113-$C113),0)</f>
        <v>0</v>
      </c>
      <c r="Z114" s="31">
        <f>IF(AND(Z113&gt;=$C111,Z113&lt;='Generelle forutsetninger'!$B$13),$C110*'Generelle forutsetninger'!$B$18*(1+'Generelle forutsetninger'!$B$19)^(Z113-$C113),0)</f>
        <v>0</v>
      </c>
      <c r="AA114" s="31">
        <f>IF(AND(AA113&gt;=$C111,AA113&lt;='Generelle forutsetninger'!$B$13),$C110*'Generelle forutsetninger'!$B$18*(1+'Generelle forutsetninger'!$B$19)^(AA113-$C113),0)</f>
        <v>0</v>
      </c>
      <c r="AB114" s="31">
        <f>IF(AND(AB113&gt;=$C111,AB113&lt;='Generelle forutsetninger'!$B$13),$C110*'Generelle forutsetninger'!$B$18*(1+'Generelle forutsetninger'!$B$19)^(AB113-$C113),0)</f>
        <v>0</v>
      </c>
      <c r="AC114" s="31">
        <f>IF(AND(AC113&gt;=$C111,AC113&lt;='Generelle forutsetninger'!$B$13),$C110*'Generelle forutsetninger'!$B$18*(1+'Generelle forutsetninger'!$B$19)^(AC113-$C113),0)</f>
        <v>0</v>
      </c>
      <c r="AD114" s="31">
        <f>IF(AND(AD113&gt;=$C111,AD113&lt;='Generelle forutsetninger'!$B$13),$C110*'Generelle forutsetninger'!$B$18*(1+'Generelle forutsetninger'!$B$19)^(AD113-$C113),0)</f>
        <v>0</v>
      </c>
      <c r="AE114" s="31">
        <f>IF(AND(AE113&gt;=$C111,AE113&lt;='Generelle forutsetninger'!$B$13),$C110*'Generelle forutsetninger'!$B$18*(1+'Generelle forutsetninger'!$B$19)^(AE113-$C113),0)</f>
        <v>0</v>
      </c>
      <c r="AF114" s="31">
        <f>IF(AND(AF113&gt;=$C111,AF113&lt;='Generelle forutsetninger'!$B$13),$C110*'Generelle forutsetninger'!$B$18*(1+'Generelle forutsetninger'!$B$19)^(AF113-$C113),0)</f>
        <v>0</v>
      </c>
      <c r="AG114" s="31">
        <f>IF(AND(AG113&gt;=$C111,AG113&lt;='Generelle forutsetninger'!$B$13),$C110*'Generelle forutsetninger'!$B$18*(1+'Generelle forutsetninger'!$B$19)^(AG113-$C113),0)</f>
        <v>0</v>
      </c>
      <c r="AH114" s="31">
        <f>IF(AND(AH113&gt;=$C111,AH113&lt;='Generelle forutsetninger'!$B$13),$C110*'Generelle forutsetninger'!$B$18*(1+'Generelle forutsetninger'!$B$19)^(AH113-$C113),0)</f>
        <v>0</v>
      </c>
      <c r="AI114" s="31">
        <f>IF(AND(AI113&gt;=$C111,AI113&lt;='Generelle forutsetninger'!$B$13),$C110*'Generelle forutsetninger'!$B$18*(1+'Generelle forutsetninger'!$B$19)^(AI113-$C113),0)</f>
        <v>0</v>
      </c>
      <c r="AJ114" s="31">
        <f>IF(AND(AJ113&gt;=$C111,AJ113&lt;='Generelle forutsetninger'!$B$13),$C110*'Generelle forutsetninger'!$B$18*(1+'Generelle forutsetninger'!$B$19)^(AJ113-$C113),0)</f>
        <v>0</v>
      </c>
      <c r="AK114" s="31">
        <f>IF(AND(AK113&gt;=$C111,AK113&lt;='Generelle forutsetninger'!$B$13),$C110*'Generelle forutsetninger'!$B$18*(1+'Generelle forutsetninger'!$B$19)^(AK113-$C113),0)</f>
        <v>0</v>
      </c>
      <c r="AL114" s="31">
        <f>IF(AND(AL113&gt;=$C111,AL113&lt;='Generelle forutsetninger'!$B$13),$C110*'Generelle forutsetninger'!$B$18*(1+'Generelle forutsetninger'!$B$19)^(AL113-$C113),0)</f>
        <v>0</v>
      </c>
      <c r="AM114" s="31">
        <f>IF(AND(AM113&gt;=$C111,AM113&lt;='Generelle forutsetninger'!$B$13),$C110*'Generelle forutsetninger'!$B$18*(1+'Generelle forutsetninger'!$B$19)^(AM113-$C113),0)</f>
        <v>0</v>
      </c>
      <c r="AN114" s="31">
        <f>IF(AND(AN113&gt;=$C111,AN113&lt;='Generelle forutsetninger'!$B$13),$C110*'Generelle forutsetninger'!$B$18*(1+'Generelle forutsetninger'!$B$19)^(AN113-$C113),0)</f>
        <v>0</v>
      </c>
      <c r="AO114" s="31">
        <f>IF(AND(AO113&gt;=$C111,AO113&lt;='Generelle forutsetninger'!$B$13),$C110*'Generelle forutsetninger'!$B$18*(1+'Generelle forutsetninger'!$B$19)^(AO113-$C113),0)</f>
        <v>0</v>
      </c>
      <c r="AP114" s="31">
        <f>IF(AND(AP113&gt;=$C111,AP113&lt;='Generelle forutsetninger'!$B$13),$C110*'Generelle forutsetninger'!$B$18*(1+'Generelle forutsetninger'!$B$19)^(AP113-$C113),0)</f>
        <v>0</v>
      </c>
      <c r="AQ114" s="31">
        <f>IF(AND(AQ113&gt;=$C111,AQ113&lt;='Generelle forutsetninger'!$B$13),$C110*'Generelle forutsetninger'!$B$18*(1+'Generelle forutsetninger'!$B$19)^(AQ113-$C113),0)</f>
        <v>0</v>
      </c>
      <c r="AR114" s="34"/>
      <c r="AS114" s="35"/>
      <c r="AT114" s="35"/>
    </row>
    <row r="115" spans="1:46" ht="20.45" customHeight="1" x14ac:dyDescent="0.25">
      <c r="A115" s="20"/>
      <c r="B115" s="20"/>
      <c r="C115" s="32"/>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33"/>
      <c r="AS115" s="20"/>
    </row>
    <row r="116" spans="1:46" ht="20.45" customHeight="1" x14ac:dyDescent="0.25">
      <c r="A116" s="20" t="s">
        <v>198</v>
      </c>
      <c r="B116" s="21" t="s">
        <v>138</v>
      </c>
      <c r="C116" s="22" t="s">
        <v>158</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33"/>
      <c r="AS116" s="20"/>
    </row>
    <row r="117" spans="1:46" ht="20.45" customHeight="1" x14ac:dyDescent="0.25">
      <c r="A117" s="23" t="s">
        <v>190</v>
      </c>
      <c r="B117" s="3" t="s">
        <v>191</v>
      </c>
      <c r="C117" s="24"/>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33"/>
      <c r="AS117" s="20"/>
    </row>
    <row r="118" spans="1:46" ht="20.45" customHeight="1" x14ac:dyDescent="0.25">
      <c r="A118" s="23" t="s">
        <v>192</v>
      </c>
      <c r="B118" s="3" t="s">
        <v>166</v>
      </c>
      <c r="C118" s="24"/>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6" ht="20.45" customHeight="1" x14ac:dyDescent="0.25">
      <c r="A119" s="23" t="s">
        <v>193</v>
      </c>
      <c r="B119" s="3" t="s">
        <v>135</v>
      </c>
      <c r="C119" s="24"/>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6" ht="20.45" customHeight="1" x14ac:dyDescent="0.2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6" ht="20.45" customHeight="1" x14ac:dyDescent="0.25">
      <c r="A121" s="21"/>
      <c r="B121" s="21"/>
      <c r="C121" s="22">
        <f>'Generelle forutsetninger'!$B$7</f>
        <v>2021</v>
      </c>
      <c r="D121" s="28">
        <f t="shared" ref="D121:AQ121" si="322">C121+1</f>
        <v>2022</v>
      </c>
      <c r="E121" s="28">
        <f t="shared" si="322"/>
        <v>2023</v>
      </c>
      <c r="F121" s="28">
        <f t="shared" si="322"/>
        <v>2024</v>
      </c>
      <c r="G121" s="28">
        <f t="shared" si="322"/>
        <v>2025</v>
      </c>
      <c r="H121" s="28">
        <f t="shared" si="322"/>
        <v>2026</v>
      </c>
      <c r="I121" s="28">
        <f t="shared" si="322"/>
        <v>2027</v>
      </c>
      <c r="J121" s="28">
        <f t="shared" si="322"/>
        <v>2028</v>
      </c>
      <c r="K121" s="28">
        <f t="shared" si="322"/>
        <v>2029</v>
      </c>
      <c r="L121" s="28">
        <f t="shared" si="322"/>
        <v>2030</v>
      </c>
      <c r="M121" s="28">
        <f t="shared" si="322"/>
        <v>2031</v>
      </c>
      <c r="N121" s="28">
        <f t="shared" si="322"/>
        <v>2032</v>
      </c>
      <c r="O121" s="28">
        <f t="shared" si="322"/>
        <v>2033</v>
      </c>
      <c r="P121" s="28">
        <f t="shared" si="322"/>
        <v>2034</v>
      </c>
      <c r="Q121" s="28">
        <f t="shared" si="322"/>
        <v>2035</v>
      </c>
      <c r="R121" s="28">
        <f t="shared" si="322"/>
        <v>2036</v>
      </c>
      <c r="S121" s="28">
        <f t="shared" si="322"/>
        <v>2037</v>
      </c>
      <c r="T121" s="28">
        <f t="shared" si="322"/>
        <v>2038</v>
      </c>
      <c r="U121" s="28">
        <f t="shared" si="322"/>
        <v>2039</v>
      </c>
      <c r="V121" s="28">
        <f t="shared" si="322"/>
        <v>2040</v>
      </c>
      <c r="W121" s="28">
        <f t="shared" si="322"/>
        <v>2041</v>
      </c>
      <c r="X121" s="28">
        <f t="shared" si="322"/>
        <v>2042</v>
      </c>
      <c r="Y121" s="28">
        <f t="shared" si="322"/>
        <v>2043</v>
      </c>
      <c r="Z121" s="28">
        <f t="shared" si="322"/>
        <v>2044</v>
      </c>
      <c r="AA121" s="28">
        <f t="shared" si="322"/>
        <v>2045</v>
      </c>
      <c r="AB121" s="28">
        <f t="shared" si="322"/>
        <v>2046</v>
      </c>
      <c r="AC121" s="28">
        <f t="shared" si="322"/>
        <v>2047</v>
      </c>
      <c r="AD121" s="28">
        <f t="shared" si="322"/>
        <v>2048</v>
      </c>
      <c r="AE121" s="28">
        <f t="shared" si="322"/>
        <v>2049</v>
      </c>
      <c r="AF121" s="28">
        <f t="shared" si="322"/>
        <v>2050</v>
      </c>
      <c r="AG121" s="28">
        <f t="shared" si="322"/>
        <v>2051</v>
      </c>
      <c r="AH121" s="28">
        <f t="shared" si="322"/>
        <v>2052</v>
      </c>
      <c r="AI121" s="28">
        <f t="shared" si="322"/>
        <v>2053</v>
      </c>
      <c r="AJ121" s="28">
        <f t="shared" si="322"/>
        <v>2054</v>
      </c>
      <c r="AK121" s="28">
        <f t="shared" si="322"/>
        <v>2055</v>
      </c>
      <c r="AL121" s="28">
        <f t="shared" si="322"/>
        <v>2056</v>
      </c>
      <c r="AM121" s="28">
        <f t="shared" si="322"/>
        <v>2057</v>
      </c>
      <c r="AN121" s="28">
        <f t="shared" si="322"/>
        <v>2058</v>
      </c>
      <c r="AO121" s="28">
        <f t="shared" si="322"/>
        <v>2059</v>
      </c>
      <c r="AP121" s="28">
        <f t="shared" si="322"/>
        <v>2060</v>
      </c>
      <c r="AQ121" s="28">
        <f t="shared" si="322"/>
        <v>2061</v>
      </c>
    </row>
    <row r="122" spans="1:46" ht="20.45" customHeight="1" x14ac:dyDescent="0.25">
      <c r="A122" s="3" t="s">
        <v>165</v>
      </c>
      <c r="B122" s="3" t="s">
        <v>166</v>
      </c>
      <c r="C122" s="29">
        <f>IF(AND(C121&gt;=$C119,C121&lt;='Generelle forutsetninger'!$B$13),$C118,0)</f>
        <v>0</v>
      </c>
      <c r="D122" s="31">
        <f>IF(AND(D121&gt;=$C119,D121&lt;='Generelle forutsetninger'!$B$13),$C118,0)</f>
        <v>0</v>
      </c>
      <c r="E122" s="31">
        <f>IF(AND(E121&gt;=$C119,E121&lt;='Generelle forutsetninger'!$B$13),$C118,0)</f>
        <v>0</v>
      </c>
      <c r="F122" s="31">
        <f>IF(AND(F121&gt;=$C119,F121&lt;='Generelle forutsetninger'!$B$13),$C118,0)</f>
        <v>0</v>
      </c>
      <c r="G122" s="31">
        <f>IF(AND(G121&gt;=$C119,G121&lt;='Generelle forutsetninger'!$B$13),$C118,0)</f>
        <v>0</v>
      </c>
      <c r="H122" s="31">
        <f>IF(AND(H121&gt;=$C119,H121&lt;='Generelle forutsetninger'!$B$13),$C118,0)</f>
        <v>0</v>
      </c>
      <c r="I122" s="31">
        <f>IF(AND(I121&gt;=$C119,I121&lt;='Generelle forutsetninger'!$B$13),$C118,0)</f>
        <v>0</v>
      </c>
      <c r="J122" s="31">
        <f>IF(AND(J121&gt;=$C119,J121&lt;='Generelle forutsetninger'!$B$13),$C118,0)</f>
        <v>0</v>
      </c>
      <c r="K122" s="31">
        <f>IF(AND(K121&gt;=$C119,K121&lt;='Generelle forutsetninger'!$B$13),$C118,0)</f>
        <v>0</v>
      </c>
      <c r="L122" s="31">
        <f>IF(AND(L121&gt;=$C119,L121&lt;='Generelle forutsetninger'!$B$13),$C118,0)</f>
        <v>0</v>
      </c>
      <c r="M122" s="31">
        <f>IF(AND(M121&gt;=$C119,M121&lt;='Generelle forutsetninger'!$B$13),$C118,0)</f>
        <v>0</v>
      </c>
      <c r="N122" s="31">
        <f>IF(AND(N121&gt;=$C119,N121&lt;='Generelle forutsetninger'!$B$13),$C118,0)</f>
        <v>0</v>
      </c>
      <c r="O122" s="31">
        <f>IF(AND(O121&gt;=$C119,O121&lt;='Generelle forutsetninger'!$B$13),$C118,0)</f>
        <v>0</v>
      </c>
      <c r="P122" s="31">
        <f>IF(AND(P121&gt;=$C119,P121&lt;='Generelle forutsetninger'!$B$13),$C118,0)</f>
        <v>0</v>
      </c>
      <c r="Q122" s="31">
        <f>IF(AND(Q121&gt;=$C119,Q121&lt;='Generelle forutsetninger'!$B$13),$C118,0)</f>
        <v>0</v>
      </c>
      <c r="R122" s="31">
        <f>IF(AND(R121&gt;=$C119,R121&lt;='Generelle forutsetninger'!$B$13),$C118,0)</f>
        <v>0</v>
      </c>
      <c r="S122" s="31">
        <f>IF(AND(S121&gt;=$C119,S121&lt;='Generelle forutsetninger'!$B$13),$C118,0)</f>
        <v>0</v>
      </c>
      <c r="T122" s="31">
        <f>IF(AND(T121&gt;=$C119,T121&lt;='Generelle forutsetninger'!$B$13),$C118,0)</f>
        <v>0</v>
      </c>
      <c r="U122" s="31">
        <f>IF(AND(U121&gt;=$C119,U121&lt;='Generelle forutsetninger'!$B$13),$C118,0)</f>
        <v>0</v>
      </c>
      <c r="V122" s="31">
        <f>IF(AND(V121&gt;=$C119,V121&lt;='Generelle forutsetninger'!$B$13),$C118,0)</f>
        <v>0</v>
      </c>
      <c r="W122" s="31">
        <f>IF(AND(W121&gt;=$C119,W121&lt;='Generelle forutsetninger'!$B$13),$C118,0)</f>
        <v>0</v>
      </c>
      <c r="X122" s="31">
        <f>IF(AND(X121&gt;=$C119,X121&lt;='Generelle forutsetninger'!$B$13),$C118,0)</f>
        <v>0</v>
      </c>
      <c r="Y122" s="31">
        <f>IF(AND(Y121&gt;=$C119,Y121&lt;='Generelle forutsetninger'!$B$13),$C118,0)</f>
        <v>0</v>
      </c>
      <c r="Z122" s="31">
        <f>IF(AND(Z121&gt;=$C119,Z121&lt;='Generelle forutsetninger'!$B$13),$C118,0)</f>
        <v>0</v>
      </c>
      <c r="AA122" s="31">
        <f>IF(AND(AA121&gt;=$C119,AA121&lt;='Generelle forutsetninger'!$B$13),$C118,0)</f>
        <v>0</v>
      </c>
      <c r="AB122" s="31">
        <f>IF(AND(AB121&gt;=$C119,AB121&lt;='Generelle forutsetninger'!$B$13),$C118,0)</f>
        <v>0</v>
      </c>
      <c r="AC122" s="31">
        <f>IF(AND(AC121&gt;=$C119,AC121&lt;='Generelle forutsetninger'!$B$13),$C118,0)</f>
        <v>0</v>
      </c>
      <c r="AD122" s="31">
        <f>IF(AND(AD121&gt;=$C119,AD121&lt;='Generelle forutsetninger'!$B$13),$C118,0)</f>
        <v>0</v>
      </c>
      <c r="AE122" s="31">
        <f>IF(AND(AE121&gt;=$C119,AE121&lt;='Generelle forutsetninger'!$B$13),$C118,0)</f>
        <v>0</v>
      </c>
      <c r="AF122" s="31">
        <f>IF(AND(AF121&gt;=$C119,AF121&lt;='Generelle forutsetninger'!$B$13),$C118,0)</f>
        <v>0</v>
      </c>
      <c r="AG122" s="31">
        <f>IF(AND(AG121&gt;=$C119,AG121&lt;='Generelle forutsetninger'!$B$13),$C118,0)</f>
        <v>0</v>
      </c>
      <c r="AH122" s="31">
        <f>IF(AND(AH121&gt;=$C119,AH121&lt;='Generelle forutsetninger'!$B$13),$C118,0)</f>
        <v>0</v>
      </c>
      <c r="AI122" s="31">
        <f>IF(AND(AI121&gt;=$C119,AI121&lt;='Generelle forutsetninger'!$B$13),$C118,0)</f>
        <v>0</v>
      </c>
      <c r="AJ122" s="31">
        <f>IF(AND(AJ121&gt;=$C119,AJ121&lt;='Generelle forutsetninger'!$B$13),$C118,0)</f>
        <v>0</v>
      </c>
      <c r="AK122" s="31">
        <f>IF(AND(AK121&gt;=$C119,AK121&lt;='Generelle forutsetninger'!$B$13),$C118,0)</f>
        <v>0</v>
      </c>
      <c r="AL122" s="31">
        <f>IF(AND(AL121&gt;=$C119,AL121&lt;='Generelle forutsetninger'!$B$13),$C118,0)</f>
        <v>0</v>
      </c>
      <c r="AM122" s="31">
        <f>IF(AND(AM121&gt;=$C119,AM121&lt;='Generelle forutsetninger'!$B$13),$C118,0)</f>
        <v>0</v>
      </c>
      <c r="AN122" s="31">
        <f>IF(AND(AN121&gt;=$C119,AN121&lt;='Generelle forutsetninger'!$B$13),$C118,0)</f>
        <v>0</v>
      </c>
      <c r="AO122" s="31">
        <f>IF(AND(AO121&gt;=$C119,AO121&lt;='Generelle forutsetninger'!$B$13),$C118,0)</f>
        <v>0</v>
      </c>
      <c r="AP122" s="31">
        <f>IF(AND(AP121&gt;=$C119,AP121&lt;='Generelle forutsetninger'!$B$13),$C118,0)</f>
        <v>0</v>
      </c>
      <c r="AQ122" s="31">
        <f>IF(AND(AQ121&gt;=$C119,AQ121&lt;='Generelle forutsetninger'!$B$13),$C118,0)</f>
        <v>0</v>
      </c>
      <c r="AS122" s="37"/>
      <c r="AT122" s="37"/>
    </row>
    <row r="123" spans="1:46" ht="20.45" customHeight="1" x14ac:dyDescent="0.25">
      <c r="A123" s="3"/>
      <c r="B123" s="3"/>
      <c r="C123" s="38"/>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R123" s="39"/>
      <c r="AS123" s="37"/>
    </row>
    <row r="124" spans="1:46" ht="20.45" customHeight="1" x14ac:dyDescent="0.25">
      <c r="A124" s="20" t="s">
        <v>199</v>
      </c>
      <c r="B124" s="21" t="s">
        <v>138</v>
      </c>
      <c r="C124" s="22" t="s">
        <v>158</v>
      </c>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33"/>
      <c r="AS124" s="20"/>
    </row>
    <row r="125" spans="1:46" ht="20.45" customHeight="1" x14ac:dyDescent="0.25">
      <c r="A125" s="23" t="s">
        <v>190</v>
      </c>
      <c r="B125" s="3" t="s">
        <v>191</v>
      </c>
      <c r="C125" s="24"/>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33"/>
      <c r="AS125" s="20"/>
    </row>
    <row r="126" spans="1:46" ht="20.45" customHeight="1" x14ac:dyDescent="0.25">
      <c r="A126" s="23" t="s">
        <v>192</v>
      </c>
      <c r="B126" s="3" t="s">
        <v>166</v>
      </c>
      <c r="C126" s="24"/>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6" ht="20.45" customHeight="1" x14ac:dyDescent="0.25">
      <c r="A127" s="23" t="s">
        <v>193</v>
      </c>
      <c r="B127" s="3" t="s">
        <v>135</v>
      </c>
      <c r="C127" s="24"/>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6" ht="20.45" customHeight="1" x14ac:dyDescent="0.25">
      <c r="B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3" ht="20.45" customHeight="1" x14ac:dyDescent="0.25">
      <c r="A129" s="21"/>
      <c r="B129" s="21"/>
      <c r="C129" s="22">
        <f>'Generelle forutsetninger'!$B$7</f>
        <v>2021</v>
      </c>
      <c r="D129" s="28">
        <f t="shared" ref="D129:AQ129" si="323">C129+1</f>
        <v>2022</v>
      </c>
      <c r="E129" s="28">
        <f t="shared" si="323"/>
        <v>2023</v>
      </c>
      <c r="F129" s="28">
        <f t="shared" si="323"/>
        <v>2024</v>
      </c>
      <c r="G129" s="28">
        <f t="shared" si="323"/>
        <v>2025</v>
      </c>
      <c r="H129" s="28">
        <f t="shared" si="323"/>
        <v>2026</v>
      </c>
      <c r="I129" s="28">
        <f t="shared" si="323"/>
        <v>2027</v>
      </c>
      <c r="J129" s="28">
        <f t="shared" si="323"/>
        <v>2028</v>
      </c>
      <c r="K129" s="28">
        <f t="shared" si="323"/>
        <v>2029</v>
      </c>
      <c r="L129" s="28">
        <f t="shared" si="323"/>
        <v>2030</v>
      </c>
      <c r="M129" s="28">
        <f t="shared" si="323"/>
        <v>2031</v>
      </c>
      <c r="N129" s="28">
        <f t="shared" si="323"/>
        <v>2032</v>
      </c>
      <c r="O129" s="28">
        <f t="shared" si="323"/>
        <v>2033</v>
      </c>
      <c r="P129" s="28">
        <f t="shared" si="323"/>
        <v>2034</v>
      </c>
      <c r="Q129" s="28">
        <f t="shared" si="323"/>
        <v>2035</v>
      </c>
      <c r="R129" s="28">
        <f t="shared" si="323"/>
        <v>2036</v>
      </c>
      <c r="S129" s="28">
        <f t="shared" si="323"/>
        <v>2037</v>
      </c>
      <c r="T129" s="28">
        <f t="shared" si="323"/>
        <v>2038</v>
      </c>
      <c r="U129" s="28">
        <f t="shared" si="323"/>
        <v>2039</v>
      </c>
      <c r="V129" s="28">
        <f t="shared" si="323"/>
        <v>2040</v>
      </c>
      <c r="W129" s="28">
        <f t="shared" si="323"/>
        <v>2041</v>
      </c>
      <c r="X129" s="28">
        <f t="shared" si="323"/>
        <v>2042</v>
      </c>
      <c r="Y129" s="28">
        <f t="shared" si="323"/>
        <v>2043</v>
      </c>
      <c r="Z129" s="28">
        <f t="shared" si="323"/>
        <v>2044</v>
      </c>
      <c r="AA129" s="28">
        <f t="shared" si="323"/>
        <v>2045</v>
      </c>
      <c r="AB129" s="28">
        <f t="shared" si="323"/>
        <v>2046</v>
      </c>
      <c r="AC129" s="28">
        <f t="shared" si="323"/>
        <v>2047</v>
      </c>
      <c r="AD129" s="28">
        <f t="shared" si="323"/>
        <v>2048</v>
      </c>
      <c r="AE129" s="28">
        <f t="shared" si="323"/>
        <v>2049</v>
      </c>
      <c r="AF129" s="28">
        <f t="shared" si="323"/>
        <v>2050</v>
      </c>
      <c r="AG129" s="28">
        <f t="shared" si="323"/>
        <v>2051</v>
      </c>
      <c r="AH129" s="28">
        <f t="shared" si="323"/>
        <v>2052</v>
      </c>
      <c r="AI129" s="28">
        <f t="shared" si="323"/>
        <v>2053</v>
      </c>
      <c r="AJ129" s="28">
        <f t="shared" si="323"/>
        <v>2054</v>
      </c>
      <c r="AK129" s="28">
        <f t="shared" si="323"/>
        <v>2055</v>
      </c>
      <c r="AL129" s="28">
        <f t="shared" si="323"/>
        <v>2056</v>
      </c>
      <c r="AM129" s="28">
        <f t="shared" si="323"/>
        <v>2057</v>
      </c>
      <c r="AN129" s="28">
        <f t="shared" si="323"/>
        <v>2058</v>
      </c>
      <c r="AO129" s="28">
        <f t="shared" si="323"/>
        <v>2059</v>
      </c>
      <c r="AP129" s="28">
        <f t="shared" si="323"/>
        <v>2060</v>
      </c>
      <c r="AQ129" s="28">
        <f t="shared" si="323"/>
        <v>2061</v>
      </c>
    </row>
    <row r="130" spans="1:43" ht="20.45" customHeight="1" x14ac:dyDescent="0.25">
      <c r="A130" s="3" t="s">
        <v>165</v>
      </c>
      <c r="B130" s="3" t="s">
        <v>166</v>
      </c>
      <c r="C130" s="29">
        <f>IF(AND(C129&gt;=$C127,C129&lt;='Generelle forutsetninger'!$B$13),$C126,0)</f>
        <v>0</v>
      </c>
      <c r="D130" s="31">
        <f>IF(AND(D129&gt;=$C127,D129&lt;='Generelle forutsetninger'!$B$13),$C126,0)</f>
        <v>0</v>
      </c>
      <c r="E130" s="31">
        <f>IF(AND(E129&gt;=$C127,E129&lt;='Generelle forutsetninger'!$B$13),$C126,0)</f>
        <v>0</v>
      </c>
      <c r="F130" s="31">
        <f>IF(AND(F129&gt;=$C127,F129&lt;='Generelle forutsetninger'!$B$13),$C126,0)</f>
        <v>0</v>
      </c>
      <c r="G130" s="31">
        <f>IF(AND(G129&gt;=$C127,G129&lt;='Generelle forutsetninger'!$B$13),$C126,0)</f>
        <v>0</v>
      </c>
      <c r="H130" s="31">
        <f>IF(AND(H129&gt;=$C127,H129&lt;='Generelle forutsetninger'!$B$13),$C126,0)</f>
        <v>0</v>
      </c>
      <c r="I130" s="31">
        <f>IF(AND(I129&gt;=$C127,I129&lt;='Generelle forutsetninger'!$B$13),$C126,0)</f>
        <v>0</v>
      </c>
      <c r="J130" s="31">
        <f>IF(AND(J129&gt;=$C127,J129&lt;='Generelle forutsetninger'!$B$13),$C126,0)</f>
        <v>0</v>
      </c>
      <c r="K130" s="31">
        <f>IF(AND(K129&gt;=$C127,K129&lt;='Generelle forutsetninger'!$B$13),$C126,0)</f>
        <v>0</v>
      </c>
      <c r="L130" s="31">
        <f>IF(AND(L129&gt;=$C127,L129&lt;='Generelle forutsetninger'!$B$13),$C126,0)</f>
        <v>0</v>
      </c>
      <c r="M130" s="31">
        <f>IF(AND(M129&gt;=$C127,M129&lt;='Generelle forutsetninger'!$B$13),$C126,0)</f>
        <v>0</v>
      </c>
      <c r="N130" s="31">
        <f>IF(AND(N129&gt;=$C127,N129&lt;='Generelle forutsetninger'!$B$13),$C126,0)</f>
        <v>0</v>
      </c>
      <c r="O130" s="31">
        <f>IF(AND(O129&gt;=$C127,O129&lt;='Generelle forutsetninger'!$B$13),$C126,0)</f>
        <v>0</v>
      </c>
      <c r="P130" s="31">
        <f>IF(AND(P129&gt;=$C127,P129&lt;='Generelle forutsetninger'!$B$13),$C126,0)</f>
        <v>0</v>
      </c>
      <c r="Q130" s="31">
        <f>IF(AND(Q129&gt;=$C127,Q129&lt;='Generelle forutsetninger'!$B$13),$C126,0)</f>
        <v>0</v>
      </c>
      <c r="R130" s="31">
        <f>IF(AND(R129&gt;=$C127,R129&lt;='Generelle forutsetninger'!$B$13),$C126,0)</f>
        <v>0</v>
      </c>
      <c r="S130" s="31">
        <f>IF(AND(S129&gt;=$C127,S129&lt;='Generelle forutsetninger'!$B$13),$C126,0)</f>
        <v>0</v>
      </c>
      <c r="T130" s="31">
        <f>IF(AND(T129&gt;=$C127,T129&lt;='Generelle forutsetninger'!$B$13),$C126,0)</f>
        <v>0</v>
      </c>
      <c r="U130" s="31">
        <f>IF(AND(U129&gt;=$C127,U129&lt;='Generelle forutsetninger'!$B$13),$C126,0)</f>
        <v>0</v>
      </c>
      <c r="V130" s="31">
        <f>IF(AND(V129&gt;=$C127,V129&lt;='Generelle forutsetninger'!$B$13),$C126,0)</f>
        <v>0</v>
      </c>
      <c r="W130" s="31">
        <f>IF(AND(W129&gt;=$C127,W129&lt;='Generelle forutsetninger'!$B$13),$C126,0)</f>
        <v>0</v>
      </c>
      <c r="X130" s="31">
        <f>IF(AND(X129&gt;=$C127,X129&lt;='Generelle forutsetninger'!$B$13),$C126,0)</f>
        <v>0</v>
      </c>
      <c r="Y130" s="31">
        <f>IF(AND(Y129&gt;=$C127,Y129&lt;='Generelle forutsetninger'!$B$13),$C126,0)</f>
        <v>0</v>
      </c>
      <c r="Z130" s="31">
        <f>IF(AND(Z129&gt;=$C127,Z129&lt;='Generelle forutsetninger'!$B$13),$C126,0)</f>
        <v>0</v>
      </c>
      <c r="AA130" s="31">
        <f>IF(AND(AA129&gt;=$C127,AA129&lt;='Generelle forutsetninger'!$B$13),$C126,0)</f>
        <v>0</v>
      </c>
      <c r="AB130" s="31">
        <f>IF(AND(AB129&gt;=$C127,AB129&lt;='Generelle forutsetninger'!$B$13),$C126,0)</f>
        <v>0</v>
      </c>
      <c r="AC130" s="31">
        <f>IF(AND(AC129&gt;=$C127,AC129&lt;='Generelle forutsetninger'!$B$13),$C126,0)</f>
        <v>0</v>
      </c>
      <c r="AD130" s="31">
        <f>IF(AND(AD129&gt;=$C127,AD129&lt;='Generelle forutsetninger'!$B$13),$C126,0)</f>
        <v>0</v>
      </c>
      <c r="AE130" s="31">
        <f>IF(AND(AE129&gt;=$C127,AE129&lt;='Generelle forutsetninger'!$B$13),$C126,0)</f>
        <v>0</v>
      </c>
      <c r="AF130" s="31">
        <f>IF(AND(AF129&gt;=$C127,AF129&lt;='Generelle forutsetninger'!$B$13),$C126,0)</f>
        <v>0</v>
      </c>
      <c r="AG130" s="31">
        <f>IF(AND(AG129&gt;=$C127,AG129&lt;='Generelle forutsetninger'!$B$13),$C126,0)</f>
        <v>0</v>
      </c>
      <c r="AH130" s="31">
        <f>IF(AND(AH129&gt;=$C127,AH129&lt;='Generelle forutsetninger'!$B$13),$C126,0)</f>
        <v>0</v>
      </c>
      <c r="AI130" s="31">
        <f>IF(AND(AI129&gt;=$C127,AI129&lt;='Generelle forutsetninger'!$B$13),$C126,0)</f>
        <v>0</v>
      </c>
      <c r="AJ130" s="31">
        <f>IF(AND(AJ129&gt;=$C127,AJ129&lt;='Generelle forutsetninger'!$B$13),$C126,0)</f>
        <v>0</v>
      </c>
      <c r="AK130" s="31">
        <f>IF(AND(AK129&gt;=$C127,AK129&lt;='Generelle forutsetninger'!$B$13),$C126,0)</f>
        <v>0</v>
      </c>
      <c r="AL130" s="31">
        <f>IF(AND(AL129&gt;=$C127,AL129&lt;='Generelle forutsetninger'!$B$13),$C126,0)</f>
        <v>0</v>
      </c>
      <c r="AM130" s="31">
        <f>IF(AND(AM129&gt;=$C127,AM129&lt;='Generelle forutsetninger'!$B$13),$C126,0)</f>
        <v>0</v>
      </c>
      <c r="AN130" s="31">
        <f>IF(AND(AN129&gt;=$C127,AN129&lt;='Generelle forutsetninger'!$B$13),$C126,0)</f>
        <v>0</v>
      </c>
      <c r="AO130" s="31">
        <f>IF(AND(AO129&gt;=$C127,AO129&lt;='Generelle forutsetninger'!$B$13),$C126,0)</f>
        <v>0</v>
      </c>
      <c r="AP130" s="31">
        <f>IF(AND(AP129&gt;=$C127,AP129&lt;='Generelle forutsetninger'!$B$13),$C126,0)</f>
        <v>0</v>
      </c>
      <c r="AQ130" s="31">
        <f>IF(AND(AQ129&gt;=$C127,AQ129&lt;='Generelle forutsetninger'!$B$13),$C126,0)</f>
        <v>0</v>
      </c>
    </row>
    <row r="131" spans="1:43" ht="20.45" customHeight="1" thickBot="1" x14ac:dyDescent="0.3"/>
    <row r="132" spans="1:43" ht="20.45" customHeight="1" x14ac:dyDescent="0.25">
      <c r="A132" s="110"/>
      <c r="B132" s="40"/>
      <c r="C132" s="41"/>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2"/>
    </row>
    <row r="133" spans="1:43" ht="20.45" customHeight="1" x14ac:dyDescent="0.35">
      <c r="A133" s="43" t="s">
        <v>200</v>
      </c>
      <c r="B133" s="44"/>
      <c r="C133" s="45"/>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6"/>
    </row>
    <row r="134" spans="1:43" ht="20.45" customHeight="1" x14ac:dyDescent="0.25">
      <c r="A134" s="47" t="s">
        <v>201</v>
      </c>
      <c r="B134" s="48" t="s">
        <v>202</v>
      </c>
      <c r="C134" s="49">
        <f>'Generelle forutsetninger'!B7</f>
        <v>2021</v>
      </c>
      <c r="D134" s="50">
        <f t="shared" ref="D134:AQ134" si="324">C134+1</f>
        <v>2022</v>
      </c>
      <c r="E134" s="50">
        <f t="shared" si="324"/>
        <v>2023</v>
      </c>
      <c r="F134" s="50">
        <f t="shared" si="324"/>
        <v>2024</v>
      </c>
      <c r="G134" s="50">
        <f t="shared" si="324"/>
        <v>2025</v>
      </c>
      <c r="H134" s="50">
        <f t="shared" si="324"/>
        <v>2026</v>
      </c>
      <c r="I134" s="50">
        <f t="shared" si="324"/>
        <v>2027</v>
      </c>
      <c r="J134" s="50">
        <f t="shared" si="324"/>
        <v>2028</v>
      </c>
      <c r="K134" s="50">
        <f t="shared" si="324"/>
        <v>2029</v>
      </c>
      <c r="L134" s="50">
        <f t="shared" si="324"/>
        <v>2030</v>
      </c>
      <c r="M134" s="50">
        <f t="shared" si="324"/>
        <v>2031</v>
      </c>
      <c r="N134" s="50">
        <f t="shared" si="324"/>
        <v>2032</v>
      </c>
      <c r="O134" s="50">
        <f t="shared" si="324"/>
        <v>2033</v>
      </c>
      <c r="P134" s="50">
        <f t="shared" si="324"/>
        <v>2034</v>
      </c>
      <c r="Q134" s="50">
        <f t="shared" si="324"/>
        <v>2035</v>
      </c>
      <c r="R134" s="50">
        <f t="shared" si="324"/>
        <v>2036</v>
      </c>
      <c r="S134" s="50">
        <f t="shared" si="324"/>
        <v>2037</v>
      </c>
      <c r="T134" s="50">
        <f t="shared" si="324"/>
        <v>2038</v>
      </c>
      <c r="U134" s="50">
        <f t="shared" si="324"/>
        <v>2039</v>
      </c>
      <c r="V134" s="50">
        <f t="shared" si="324"/>
        <v>2040</v>
      </c>
      <c r="W134" s="50">
        <f t="shared" si="324"/>
        <v>2041</v>
      </c>
      <c r="X134" s="50">
        <f t="shared" si="324"/>
        <v>2042</v>
      </c>
      <c r="Y134" s="50">
        <f t="shared" si="324"/>
        <v>2043</v>
      </c>
      <c r="Z134" s="50">
        <f t="shared" si="324"/>
        <v>2044</v>
      </c>
      <c r="AA134" s="50">
        <f t="shared" si="324"/>
        <v>2045</v>
      </c>
      <c r="AB134" s="50">
        <f t="shared" si="324"/>
        <v>2046</v>
      </c>
      <c r="AC134" s="50">
        <f t="shared" si="324"/>
        <v>2047</v>
      </c>
      <c r="AD134" s="50">
        <f t="shared" si="324"/>
        <v>2048</v>
      </c>
      <c r="AE134" s="50">
        <f t="shared" si="324"/>
        <v>2049</v>
      </c>
      <c r="AF134" s="50">
        <f t="shared" si="324"/>
        <v>2050</v>
      </c>
      <c r="AG134" s="50">
        <f t="shared" si="324"/>
        <v>2051</v>
      </c>
      <c r="AH134" s="50">
        <f t="shared" si="324"/>
        <v>2052</v>
      </c>
      <c r="AI134" s="50">
        <f t="shared" si="324"/>
        <v>2053</v>
      </c>
      <c r="AJ134" s="50">
        <f t="shared" si="324"/>
        <v>2054</v>
      </c>
      <c r="AK134" s="50">
        <f t="shared" si="324"/>
        <v>2055</v>
      </c>
      <c r="AL134" s="50">
        <f t="shared" si="324"/>
        <v>2056</v>
      </c>
      <c r="AM134" s="50">
        <f t="shared" si="324"/>
        <v>2057</v>
      </c>
      <c r="AN134" s="50">
        <f t="shared" si="324"/>
        <v>2058</v>
      </c>
      <c r="AO134" s="50">
        <f t="shared" si="324"/>
        <v>2059</v>
      </c>
      <c r="AP134" s="50">
        <f t="shared" si="324"/>
        <v>2060</v>
      </c>
      <c r="AQ134" s="51">
        <f t="shared" si="324"/>
        <v>2061</v>
      </c>
    </row>
    <row r="135" spans="1:43" ht="20.45" customHeight="1" x14ac:dyDescent="0.25">
      <c r="A135" s="83" t="str">
        <f>A2</f>
        <v>Tidsbesparelse i virksomheten</v>
      </c>
      <c r="B135" s="44" t="s">
        <v>166</v>
      </c>
      <c r="C135" s="140">
        <f t="shared" ref="C135:AQ135" si="325">C8</f>
        <v>0</v>
      </c>
      <c r="D135" s="140">
        <f t="shared" si="325"/>
        <v>0</v>
      </c>
      <c r="E135" s="140">
        <f t="shared" si="325"/>
        <v>0</v>
      </c>
      <c r="F135" s="140">
        <f t="shared" si="325"/>
        <v>0</v>
      </c>
      <c r="G135" s="140">
        <f t="shared" si="325"/>
        <v>0</v>
      </c>
      <c r="H135" s="140">
        <f t="shared" si="325"/>
        <v>0</v>
      </c>
      <c r="I135" s="140">
        <f t="shared" si="325"/>
        <v>0</v>
      </c>
      <c r="J135" s="140">
        <f t="shared" si="325"/>
        <v>0</v>
      </c>
      <c r="K135" s="140">
        <f t="shared" si="325"/>
        <v>0</v>
      </c>
      <c r="L135" s="140">
        <f t="shared" si="325"/>
        <v>0</v>
      </c>
      <c r="M135" s="140">
        <f t="shared" si="325"/>
        <v>0</v>
      </c>
      <c r="N135" s="140">
        <f t="shared" si="325"/>
        <v>0</v>
      </c>
      <c r="O135" s="140">
        <f t="shared" si="325"/>
        <v>0</v>
      </c>
      <c r="P135" s="140">
        <f t="shared" si="325"/>
        <v>0</v>
      </c>
      <c r="Q135" s="140">
        <f t="shared" si="325"/>
        <v>0</v>
      </c>
      <c r="R135" s="140">
        <f t="shared" si="325"/>
        <v>0</v>
      </c>
      <c r="S135" s="140">
        <f t="shared" si="325"/>
        <v>0</v>
      </c>
      <c r="T135" s="140">
        <f t="shared" si="325"/>
        <v>0</v>
      </c>
      <c r="U135" s="140">
        <f t="shared" si="325"/>
        <v>0</v>
      </c>
      <c r="V135" s="140">
        <f t="shared" si="325"/>
        <v>0</v>
      </c>
      <c r="W135" s="140">
        <f t="shared" si="325"/>
        <v>0</v>
      </c>
      <c r="X135" s="140">
        <f t="shared" si="325"/>
        <v>0</v>
      </c>
      <c r="Y135" s="140">
        <f t="shared" si="325"/>
        <v>0</v>
      </c>
      <c r="Z135" s="140">
        <f t="shared" si="325"/>
        <v>0</v>
      </c>
      <c r="AA135" s="140">
        <f t="shared" si="325"/>
        <v>0</v>
      </c>
      <c r="AB135" s="140">
        <f t="shared" si="325"/>
        <v>0</v>
      </c>
      <c r="AC135" s="140">
        <f t="shared" si="325"/>
        <v>0</v>
      </c>
      <c r="AD135" s="140">
        <f t="shared" si="325"/>
        <v>0</v>
      </c>
      <c r="AE135" s="140">
        <f t="shared" si="325"/>
        <v>0</v>
      </c>
      <c r="AF135" s="140">
        <f t="shared" si="325"/>
        <v>0</v>
      </c>
      <c r="AG135" s="140">
        <f t="shared" si="325"/>
        <v>0</v>
      </c>
      <c r="AH135" s="140">
        <f t="shared" si="325"/>
        <v>0</v>
      </c>
      <c r="AI135" s="140">
        <f t="shared" si="325"/>
        <v>0</v>
      </c>
      <c r="AJ135" s="140">
        <f t="shared" si="325"/>
        <v>0</v>
      </c>
      <c r="AK135" s="140">
        <f t="shared" si="325"/>
        <v>0</v>
      </c>
      <c r="AL135" s="140">
        <f t="shared" si="325"/>
        <v>0</v>
      </c>
      <c r="AM135" s="140">
        <f t="shared" si="325"/>
        <v>0</v>
      </c>
      <c r="AN135" s="140">
        <f t="shared" si="325"/>
        <v>0</v>
      </c>
      <c r="AO135" s="140">
        <f t="shared" si="325"/>
        <v>0</v>
      </c>
      <c r="AP135" s="140">
        <f t="shared" si="325"/>
        <v>0</v>
      </c>
      <c r="AQ135" s="140">
        <f t="shared" si="325"/>
        <v>0</v>
      </c>
    </row>
    <row r="136" spans="1:43" ht="20.45" customHeight="1" x14ac:dyDescent="0.25">
      <c r="A136" s="83" t="str">
        <f>A11</f>
        <v>Reduksjon i drift- og vedlikeholdskostnader i virksomheten</v>
      </c>
      <c r="B136" s="44" t="s">
        <v>168</v>
      </c>
      <c r="C136" s="140">
        <f t="shared" ref="C136:AQ136" si="326">C16</f>
        <v>0</v>
      </c>
      <c r="D136" s="140">
        <f t="shared" si="326"/>
        <v>0</v>
      </c>
      <c r="E136" s="140">
        <f t="shared" si="326"/>
        <v>0</v>
      </c>
      <c r="F136" s="140">
        <f t="shared" si="326"/>
        <v>0</v>
      </c>
      <c r="G136" s="140">
        <f t="shared" si="326"/>
        <v>0</v>
      </c>
      <c r="H136" s="140">
        <f t="shared" si="326"/>
        <v>0</v>
      </c>
      <c r="I136" s="140">
        <f t="shared" si="326"/>
        <v>0</v>
      </c>
      <c r="J136" s="140">
        <f t="shared" si="326"/>
        <v>0</v>
      </c>
      <c r="K136" s="140">
        <f t="shared" si="326"/>
        <v>0</v>
      </c>
      <c r="L136" s="140">
        <f t="shared" si="326"/>
        <v>0</v>
      </c>
      <c r="M136" s="140">
        <f t="shared" si="326"/>
        <v>0</v>
      </c>
      <c r="N136" s="140">
        <f t="shared" si="326"/>
        <v>0</v>
      </c>
      <c r="O136" s="140">
        <f t="shared" si="326"/>
        <v>0</v>
      </c>
      <c r="P136" s="140">
        <f t="shared" si="326"/>
        <v>0</v>
      </c>
      <c r="Q136" s="140">
        <f t="shared" si="326"/>
        <v>0</v>
      </c>
      <c r="R136" s="140">
        <f t="shared" si="326"/>
        <v>0</v>
      </c>
      <c r="S136" s="140">
        <f t="shared" si="326"/>
        <v>0</v>
      </c>
      <c r="T136" s="140">
        <f t="shared" si="326"/>
        <v>0</v>
      </c>
      <c r="U136" s="140">
        <f t="shared" si="326"/>
        <v>0</v>
      </c>
      <c r="V136" s="140">
        <f t="shared" si="326"/>
        <v>0</v>
      </c>
      <c r="W136" s="140">
        <f t="shared" si="326"/>
        <v>0</v>
      </c>
      <c r="X136" s="140">
        <f t="shared" si="326"/>
        <v>0</v>
      </c>
      <c r="Y136" s="140">
        <f t="shared" si="326"/>
        <v>0</v>
      </c>
      <c r="Z136" s="140">
        <f t="shared" si="326"/>
        <v>0</v>
      </c>
      <c r="AA136" s="140">
        <f t="shared" si="326"/>
        <v>0</v>
      </c>
      <c r="AB136" s="140">
        <f t="shared" si="326"/>
        <v>0</v>
      </c>
      <c r="AC136" s="140">
        <f t="shared" si="326"/>
        <v>0</v>
      </c>
      <c r="AD136" s="140">
        <f t="shared" si="326"/>
        <v>0</v>
      </c>
      <c r="AE136" s="140">
        <f t="shared" si="326"/>
        <v>0</v>
      </c>
      <c r="AF136" s="140">
        <f t="shared" si="326"/>
        <v>0</v>
      </c>
      <c r="AG136" s="140">
        <f t="shared" si="326"/>
        <v>0</v>
      </c>
      <c r="AH136" s="140">
        <f t="shared" si="326"/>
        <v>0</v>
      </c>
      <c r="AI136" s="140">
        <f t="shared" si="326"/>
        <v>0</v>
      </c>
      <c r="AJ136" s="140">
        <f t="shared" si="326"/>
        <v>0</v>
      </c>
      <c r="AK136" s="140">
        <f t="shared" si="326"/>
        <v>0</v>
      </c>
      <c r="AL136" s="140">
        <f t="shared" si="326"/>
        <v>0</v>
      </c>
      <c r="AM136" s="140">
        <f t="shared" si="326"/>
        <v>0</v>
      </c>
      <c r="AN136" s="140">
        <f t="shared" si="326"/>
        <v>0</v>
      </c>
      <c r="AO136" s="140">
        <f t="shared" si="326"/>
        <v>0</v>
      </c>
      <c r="AP136" s="140">
        <f t="shared" si="326"/>
        <v>0</v>
      </c>
      <c r="AQ136" s="140">
        <f t="shared" si="326"/>
        <v>0</v>
      </c>
    </row>
    <row r="137" spans="1:43" ht="20.45" customHeight="1" x14ac:dyDescent="0.25">
      <c r="A137" s="83" t="s">
        <v>203</v>
      </c>
      <c r="B137" s="44" t="s">
        <v>168</v>
      </c>
      <c r="C137" s="140">
        <f t="shared" ref="C137:AQ137" si="327">C24</f>
        <v>0</v>
      </c>
      <c r="D137" s="140">
        <f t="shared" si="327"/>
        <v>0</v>
      </c>
      <c r="E137" s="140">
        <f t="shared" si="327"/>
        <v>0</v>
      </c>
      <c r="F137" s="140">
        <f t="shared" si="327"/>
        <v>0</v>
      </c>
      <c r="G137" s="140">
        <f t="shared" si="327"/>
        <v>0</v>
      </c>
      <c r="H137" s="140">
        <f t="shared" si="327"/>
        <v>0</v>
      </c>
      <c r="I137" s="140">
        <f t="shared" si="327"/>
        <v>0</v>
      </c>
      <c r="J137" s="140">
        <f t="shared" si="327"/>
        <v>0</v>
      </c>
      <c r="K137" s="140">
        <f t="shared" si="327"/>
        <v>0</v>
      </c>
      <c r="L137" s="140">
        <f t="shared" si="327"/>
        <v>0</v>
      </c>
      <c r="M137" s="140">
        <f t="shared" si="327"/>
        <v>0</v>
      </c>
      <c r="N137" s="140">
        <f t="shared" si="327"/>
        <v>0</v>
      </c>
      <c r="O137" s="140">
        <f t="shared" si="327"/>
        <v>0</v>
      </c>
      <c r="P137" s="140">
        <f t="shared" si="327"/>
        <v>0</v>
      </c>
      <c r="Q137" s="140">
        <f t="shared" si="327"/>
        <v>0</v>
      </c>
      <c r="R137" s="140">
        <f t="shared" si="327"/>
        <v>0</v>
      </c>
      <c r="S137" s="140">
        <f t="shared" si="327"/>
        <v>0</v>
      </c>
      <c r="T137" s="140">
        <f t="shared" si="327"/>
        <v>0</v>
      </c>
      <c r="U137" s="140">
        <f t="shared" si="327"/>
        <v>0</v>
      </c>
      <c r="V137" s="140">
        <f t="shared" si="327"/>
        <v>0</v>
      </c>
      <c r="W137" s="140">
        <f t="shared" si="327"/>
        <v>0</v>
      </c>
      <c r="X137" s="140">
        <f t="shared" si="327"/>
        <v>0</v>
      </c>
      <c r="Y137" s="140">
        <f t="shared" si="327"/>
        <v>0</v>
      </c>
      <c r="Z137" s="140">
        <f t="shared" si="327"/>
        <v>0</v>
      </c>
      <c r="AA137" s="140">
        <f t="shared" si="327"/>
        <v>0</v>
      </c>
      <c r="AB137" s="140">
        <f t="shared" si="327"/>
        <v>0</v>
      </c>
      <c r="AC137" s="140">
        <f t="shared" si="327"/>
        <v>0</v>
      </c>
      <c r="AD137" s="140">
        <f t="shared" si="327"/>
        <v>0</v>
      </c>
      <c r="AE137" s="140">
        <f t="shared" si="327"/>
        <v>0</v>
      </c>
      <c r="AF137" s="140">
        <f t="shared" si="327"/>
        <v>0</v>
      </c>
      <c r="AG137" s="140">
        <f t="shared" si="327"/>
        <v>0</v>
      </c>
      <c r="AH137" s="140">
        <f t="shared" si="327"/>
        <v>0</v>
      </c>
      <c r="AI137" s="140">
        <f t="shared" si="327"/>
        <v>0</v>
      </c>
      <c r="AJ137" s="140">
        <f t="shared" si="327"/>
        <v>0</v>
      </c>
      <c r="AK137" s="140">
        <f t="shared" si="327"/>
        <v>0</v>
      </c>
      <c r="AL137" s="140">
        <f t="shared" si="327"/>
        <v>0</v>
      </c>
      <c r="AM137" s="140">
        <f t="shared" si="327"/>
        <v>0</v>
      </c>
      <c r="AN137" s="140">
        <f t="shared" si="327"/>
        <v>0</v>
      </c>
      <c r="AO137" s="140">
        <f t="shared" si="327"/>
        <v>0</v>
      </c>
      <c r="AP137" s="140">
        <f t="shared" si="327"/>
        <v>0</v>
      </c>
      <c r="AQ137" s="140">
        <f t="shared" si="327"/>
        <v>0</v>
      </c>
    </row>
    <row r="138" spans="1:43" ht="20.45" customHeight="1" thickBot="1" x14ac:dyDescent="0.3">
      <c r="A138" s="54" t="s">
        <v>204</v>
      </c>
      <c r="B138" s="55" t="s">
        <v>168</v>
      </c>
      <c r="C138" s="57">
        <f>SUM(C135:C137)</f>
        <v>0</v>
      </c>
      <c r="D138" s="57">
        <f>SUM(D135:D137)</f>
        <v>0</v>
      </c>
      <c r="E138" s="57">
        <f t="shared" ref="E138:AQ138" si="328">SUM(E135:E137)</f>
        <v>0</v>
      </c>
      <c r="F138" s="57">
        <f t="shared" si="328"/>
        <v>0</v>
      </c>
      <c r="G138" s="57">
        <f t="shared" si="328"/>
        <v>0</v>
      </c>
      <c r="H138" s="57">
        <f t="shared" si="328"/>
        <v>0</v>
      </c>
      <c r="I138" s="57">
        <f t="shared" si="328"/>
        <v>0</v>
      </c>
      <c r="J138" s="57">
        <f t="shared" si="328"/>
        <v>0</v>
      </c>
      <c r="K138" s="57">
        <f t="shared" si="328"/>
        <v>0</v>
      </c>
      <c r="L138" s="57">
        <f t="shared" si="328"/>
        <v>0</v>
      </c>
      <c r="M138" s="57">
        <f t="shared" si="328"/>
        <v>0</v>
      </c>
      <c r="N138" s="57">
        <f t="shared" si="328"/>
        <v>0</v>
      </c>
      <c r="O138" s="57">
        <f t="shared" si="328"/>
        <v>0</v>
      </c>
      <c r="P138" s="57">
        <f t="shared" si="328"/>
        <v>0</v>
      </c>
      <c r="Q138" s="57">
        <f t="shared" si="328"/>
        <v>0</v>
      </c>
      <c r="R138" s="57">
        <f t="shared" si="328"/>
        <v>0</v>
      </c>
      <c r="S138" s="57">
        <f t="shared" si="328"/>
        <v>0</v>
      </c>
      <c r="T138" s="57">
        <f t="shared" si="328"/>
        <v>0</v>
      </c>
      <c r="U138" s="57">
        <f t="shared" si="328"/>
        <v>0</v>
      </c>
      <c r="V138" s="57">
        <f t="shared" si="328"/>
        <v>0</v>
      </c>
      <c r="W138" s="57">
        <f t="shared" si="328"/>
        <v>0</v>
      </c>
      <c r="X138" s="57">
        <f t="shared" si="328"/>
        <v>0</v>
      </c>
      <c r="Y138" s="57">
        <f t="shared" si="328"/>
        <v>0</v>
      </c>
      <c r="Z138" s="57">
        <f t="shared" si="328"/>
        <v>0</v>
      </c>
      <c r="AA138" s="57">
        <f t="shared" si="328"/>
        <v>0</v>
      </c>
      <c r="AB138" s="57">
        <f t="shared" si="328"/>
        <v>0</v>
      </c>
      <c r="AC138" s="57">
        <f t="shared" si="328"/>
        <v>0</v>
      </c>
      <c r="AD138" s="57">
        <f t="shared" si="328"/>
        <v>0</v>
      </c>
      <c r="AE138" s="57">
        <f t="shared" si="328"/>
        <v>0</v>
      </c>
      <c r="AF138" s="57">
        <f t="shared" si="328"/>
        <v>0</v>
      </c>
      <c r="AG138" s="57">
        <f t="shared" si="328"/>
        <v>0</v>
      </c>
      <c r="AH138" s="57">
        <f t="shared" si="328"/>
        <v>0</v>
      </c>
      <c r="AI138" s="57">
        <f t="shared" si="328"/>
        <v>0</v>
      </c>
      <c r="AJ138" s="57">
        <f t="shared" si="328"/>
        <v>0</v>
      </c>
      <c r="AK138" s="57">
        <f t="shared" si="328"/>
        <v>0</v>
      </c>
      <c r="AL138" s="57">
        <f t="shared" si="328"/>
        <v>0</v>
      </c>
      <c r="AM138" s="57">
        <f t="shared" si="328"/>
        <v>0</v>
      </c>
      <c r="AN138" s="57">
        <f t="shared" si="328"/>
        <v>0</v>
      </c>
      <c r="AO138" s="57">
        <f t="shared" si="328"/>
        <v>0</v>
      </c>
      <c r="AP138" s="57">
        <f t="shared" si="328"/>
        <v>0</v>
      </c>
      <c r="AQ138" s="57">
        <f t="shared" si="328"/>
        <v>0</v>
      </c>
    </row>
    <row r="139" spans="1:43" ht="20.45" customHeight="1" thickTop="1" x14ac:dyDescent="0.25">
      <c r="A139" s="47"/>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58"/>
    </row>
    <row r="140" spans="1:43" ht="20.45" customHeight="1" x14ac:dyDescent="0.25">
      <c r="A140" s="47" t="s">
        <v>205</v>
      </c>
      <c r="B140" s="48"/>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1"/>
    </row>
    <row r="141" spans="1:43" ht="20.45" customHeight="1" x14ac:dyDescent="0.25">
      <c r="A141" s="83" t="str">
        <f>A28</f>
        <v>Tidsbesparelse i andre statlige virksomheter</v>
      </c>
      <c r="B141" s="44" t="s">
        <v>166</v>
      </c>
      <c r="C141" s="140">
        <f>C33</f>
        <v>0</v>
      </c>
      <c r="D141" s="140">
        <f t="shared" ref="D141:AQ141" si="329">D33</f>
        <v>893015.73302287492</v>
      </c>
      <c r="E141" s="140">
        <f t="shared" si="329"/>
        <v>1809249.8751043444</v>
      </c>
      <c r="F141" s="140">
        <f t="shared" si="329"/>
        <v>2749155.1852210513</v>
      </c>
      <c r="G141" s="140">
        <f t="shared" si="329"/>
        <v>3713192.2701719003</v>
      </c>
      <c r="H141" s="140">
        <f t="shared" si="329"/>
        <v>4701829.7121051671</v>
      </c>
      <c r="I141" s="140">
        <f t="shared" si="329"/>
        <v>5715544.1980350418</v>
      </c>
      <c r="J141" s="140">
        <f t="shared" si="329"/>
        <v>6754820.6513777468</v>
      </c>
      <c r="K141" s="140">
        <f t="shared" si="329"/>
        <v>7820152.3655378949</v>
      </c>
      <c r="L141" s="140">
        <f t="shared" si="329"/>
        <v>9002061.757147599</v>
      </c>
      <c r="M141" s="140">
        <f t="shared" si="329"/>
        <v>0</v>
      </c>
      <c r="N141" s="140">
        <f t="shared" si="329"/>
        <v>0</v>
      </c>
      <c r="O141" s="140">
        <f t="shared" si="329"/>
        <v>0</v>
      </c>
      <c r="P141" s="140">
        <f t="shared" si="329"/>
        <v>0</v>
      </c>
      <c r="Q141" s="140">
        <f t="shared" si="329"/>
        <v>0</v>
      </c>
      <c r="R141" s="140">
        <f t="shared" si="329"/>
        <v>0</v>
      </c>
      <c r="S141" s="140">
        <f t="shared" si="329"/>
        <v>0</v>
      </c>
      <c r="T141" s="140">
        <f t="shared" si="329"/>
        <v>0</v>
      </c>
      <c r="U141" s="140">
        <f t="shared" si="329"/>
        <v>0</v>
      </c>
      <c r="V141" s="140">
        <f t="shared" si="329"/>
        <v>0</v>
      </c>
      <c r="W141" s="140">
        <f t="shared" si="329"/>
        <v>0</v>
      </c>
      <c r="X141" s="140">
        <f t="shared" si="329"/>
        <v>0</v>
      </c>
      <c r="Y141" s="140">
        <f t="shared" si="329"/>
        <v>0</v>
      </c>
      <c r="Z141" s="140">
        <f t="shared" si="329"/>
        <v>0</v>
      </c>
      <c r="AA141" s="140">
        <f t="shared" si="329"/>
        <v>0</v>
      </c>
      <c r="AB141" s="140">
        <f t="shared" si="329"/>
        <v>0</v>
      </c>
      <c r="AC141" s="140">
        <f t="shared" si="329"/>
        <v>0</v>
      </c>
      <c r="AD141" s="140">
        <f t="shared" si="329"/>
        <v>0</v>
      </c>
      <c r="AE141" s="140">
        <f t="shared" si="329"/>
        <v>0</v>
      </c>
      <c r="AF141" s="140">
        <f t="shared" si="329"/>
        <v>0</v>
      </c>
      <c r="AG141" s="140">
        <f t="shared" si="329"/>
        <v>0</v>
      </c>
      <c r="AH141" s="140">
        <f t="shared" si="329"/>
        <v>0</v>
      </c>
      <c r="AI141" s="140">
        <f t="shared" si="329"/>
        <v>0</v>
      </c>
      <c r="AJ141" s="140">
        <f t="shared" si="329"/>
        <v>0</v>
      </c>
      <c r="AK141" s="140">
        <f t="shared" si="329"/>
        <v>0</v>
      </c>
      <c r="AL141" s="140">
        <f t="shared" si="329"/>
        <v>0</v>
      </c>
      <c r="AM141" s="140">
        <f t="shared" si="329"/>
        <v>0</v>
      </c>
      <c r="AN141" s="140">
        <f t="shared" si="329"/>
        <v>0</v>
      </c>
      <c r="AO141" s="140">
        <f t="shared" si="329"/>
        <v>0</v>
      </c>
      <c r="AP141" s="140">
        <f t="shared" si="329"/>
        <v>0</v>
      </c>
      <c r="AQ141" s="140">
        <f t="shared" si="329"/>
        <v>0</v>
      </c>
    </row>
    <row r="142" spans="1:43" ht="20.45" customHeight="1" x14ac:dyDescent="0.25">
      <c r="A142" s="83" t="str">
        <f>A36</f>
        <v>Reduksjon i drift- og vedlikeholdskostnader i andre statlige virksomheter</v>
      </c>
      <c r="B142" s="44" t="s">
        <v>168</v>
      </c>
      <c r="C142" s="140">
        <f>C41</f>
        <v>0</v>
      </c>
      <c r="D142" s="140">
        <f t="shared" ref="D142:AQ142" si="330">D41</f>
        <v>0</v>
      </c>
      <c r="E142" s="140">
        <f t="shared" si="330"/>
        <v>0</v>
      </c>
      <c r="F142" s="140">
        <f t="shared" si="330"/>
        <v>0</v>
      </c>
      <c r="G142" s="140">
        <f t="shared" si="330"/>
        <v>0</v>
      </c>
      <c r="H142" s="140">
        <f t="shared" si="330"/>
        <v>0</v>
      </c>
      <c r="I142" s="140">
        <f t="shared" si="330"/>
        <v>0</v>
      </c>
      <c r="J142" s="140">
        <f t="shared" si="330"/>
        <v>0</v>
      </c>
      <c r="K142" s="140">
        <f t="shared" si="330"/>
        <v>0</v>
      </c>
      <c r="L142" s="140">
        <f t="shared" si="330"/>
        <v>0</v>
      </c>
      <c r="M142" s="140">
        <f t="shared" si="330"/>
        <v>0</v>
      </c>
      <c r="N142" s="140">
        <f t="shared" si="330"/>
        <v>0</v>
      </c>
      <c r="O142" s="140">
        <f t="shared" si="330"/>
        <v>0</v>
      </c>
      <c r="P142" s="140">
        <f t="shared" si="330"/>
        <v>0</v>
      </c>
      <c r="Q142" s="140">
        <f t="shared" si="330"/>
        <v>0</v>
      </c>
      <c r="R142" s="140">
        <f t="shared" si="330"/>
        <v>0</v>
      </c>
      <c r="S142" s="140">
        <f t="shared" si="330"/>
        <v>0</v>
      </c>
      <c r="T142" s="140">
        <f t="shared" si="330"/>
        <v>0</v>
      </c>
      <c r="U142" s="140">
        <f t="shared" si="330"/>
        <v>0</v>
      </c>
      <c r="V142" s="140">
        <f t="shared" si="330"/>
        <v>0</v>
      </c>
      <c r="W142" s="140">
        <f t="shared" si="330"/>
        <v>0</v>
      </c>
      <c r="X142" s="140">
        <f t="shared" si="330"/>
        <v>0</v>
      </c>
      <c r="Y142" s="140">
        <f t="shared" si="330"/>
        <v>0</v>
      </c>
      <c r="Z142" s="140">
        <f t="shared" si="330"/>
        <v>0</v>
      </c>
      <c r="AA142" s="140">
        <f t="shared" si="330"/>
        <v>0</v>
      </c>
      <c r="AB142" s="140">
        <f t="shared" si="330"/>
        <v>0</v>
      </c>
      <c r="AC142" s="140">
        <f t="shared" si="330"/>
        <v>0</v>
      </c>
      <c r="AD142" s="140">
        <f t="shared" si="330"/>
        <v>0</v>
      </c>
      <c r="AE142" s="140">
        <f t="shared" si="330"/>
        <v>0</v>
      </c>
      <c r="AF142" s="140">
        <f t="shared" si="330"/>
        <v>0</v>
      </c>
      <c r="AG142" s="140">
        <f t="shared" si="330"/>
        <v>0</v>
      </c>
      <c r="AH142" s="140">
        <f t="shared" si="330"/>
        <v>0</v>
      </c>
      <c r="AI142" s="140">
        <f t="shared" si="330"/>
        <v>0</v>
      </c>
      <c r="AJ142" s="140">
        <f t="shared" si="330"/>
        <v>0</v>
      </c>
      <c r="AK142" s="140">
        <f t="shared" si="330"/>
        <v>0</v>
      </c>
      <c r="AL142" s="140">
        <f t="shared" si="330"/>
        <v>0</v>
      </c>
      <c r="AM142" s="140">
        <f t="shared" si="330"/>
        <v>0</v>
      </c>
      <c r="AN142" s="140">
        <f t="shared" si="330"/>
        <v>0</v>
      </c>
      <c r="AO142" s="140">
        <f t="shared" si="330"/>
        <v>0</v>
      </c>
      <c r="AP142" s="140">
        <f t="shared" si="330"/>
        <v>0</v>
      </c>
      <c r="AQ142" s="140">
        <f t="shared" si="330"/>
        <v>0</v>
      </c>
    </row>
    <row r="143" spans="1:43" ht="20.45" customHeight="1" x14ac:dyDescent="0.25">
      <c r="A143" s="83" t="s">
        <v>206</v>
      </c>
      <c r="B143" s="44" t="s">
        <v>168</v>
      </c>
      <c r="C143" s="140">
        <f>C49</f>
        <v>0</v>
      </c>
      <c r="D143" s="140">
        <f t="shared" ref="D143:AQ143" si="331">D49</f>
        <v>0</v>
      </c>
      <c r="E143" s="140">
        <f t="shared" si="331"/>
        <v>0</v>
      </c>
      <c r="F143" s="140">
        <f t="shared" si="331"/>
        <v>0</v>
      </c>
      <c r="G143" s="140">
        <f t="shared" si="331"/>
        <v>0</v>
      </c>
      <c r="H143" s="140">
        <f t="shared" si="331"/>
        <v>0</v>
      </c>
      <c r="I143" s="140">
        <f t="shared" si="331"/>
        <v>0</v>
      </c>
      <c r="J143" s="140">
        <f t="shared" si="331"/>
        <v>0</v>
      </c>
      <c r="K143" s="140">
        <f t="shared" si="331"/>
        <v>0</v>
      </c>
      <c r="L143" s="140">
        <f t="shared" si="331"/>
        <v>0</v>
      </c>
      <c r="M143" s="140">
        <f t="shared" si="331"/>
        <v>0</v>
      </c>
      <c r="N143" s="140">
        <f t="shared" si="331"/>
        <v>0</v>
      </c>
      <c r="O143" s="140">
        <f t="shared" si="331"/>
        <v>0</v>
      </c>
      <c r="P143" s="140">
        <f t="shared" si="331"/>
        <v>0</v>
      </c>
      <c r="Q143" s="140">
        <f t="shared" si="331"/>
        <v>0</v>
      </c>
      <c r="R143" s="140">
        <f t="shared" si="331"/>
        <v>0</v>
      </c>
      <c r="S143" s="140">
        <f t="shared" si="331"/>
        <v>0</v>
      </c>
      <c r="T143" s="140">
        <f t="shared" si="331"/>
        <v>0</v>
      </c>
      <c r="U143" s="140">
        <f t="shared" si="331"/>
        <v>0</v>
      </c>
      <c r="V143" s="140">
        <f t="shared" si="331"/>
        <v>0</v>
      </c>
      <c r="W143" s="140">
        <f t="shared" si="331"/>
        <v>0</v>
      </c>
      <c r="X143" s="140">
        <f t="shared" si="331"/>
        <v>0</v>
      </c>
      <c r="Y143" s="140">
        <f t="shared" si="331"/>
        <v>0</v>
      </c>
      <c r="Z143" s="140">
        <f t="shared" si="331"/>
        <v>0</v>
      </c>
      <c r="AA143" s="140">
        <f t="shared" si="331"/>
        <v>0</v>
      </c>
      <c r="AB143" s="140">
        <f t="shared" si="331"/>
        <v>0</v>
      </c>
      <c r="AC143" s="140">
        <f t="shared" si="331"/>
        <v>0</v>
      </c>
      <c r="AD143" s="140">
        <f t="shared" si="331"/>
        <v>0</v>
      </c>
      <c r="AE143" s="140">
        <f t="shared" si="331"/>
        <v>0</v>
      </c>
      <c r="AF143" s="140">
        <f t="shared" si="331"/>
        <v>0</v>
      </c>
      <c r="AG143" s="140">
        <f t="shared" si="331"/>
        <v>0</v>
      </c>
      <c r="AH143" s="140">
        <f t="shared" si="331"/>
        <v>0</v>
      </c>
      <c r="AI143" s="140">
        <f t="shared" si="331"/>
        <v>0</v>
      </c>
      <c r="AJ143" s="140">
        <f t="shared" si="331"/>
        <v>0</v>
      </c>
      <c r="AK143" s="140">
        <f t="shared" si="331"/>
        <v>0</v>
      </c>
      <c r="AL143" s="140">
        <f t="shared" si="331"/>
        <v>0</v>
      </c>
      <c r="AM143" s="140">
        <f t="shared" si="331"/>
        <v>0</v>
      </c>
      <c r="AN143" s="140">
        <f t="shared" si="331"/>
        <v>0</v>
      </c>
      <c r="AO143" s="140">
        <f t="shared" si="331"/>
        <v>0</v>
      </c>
      <c r="AP143" s="140">
        <f t="shared" si="331"/>
        <v>0</v>
      </c>
      <c r="AQ143" s="140">
        <f t="shared" si="331"/>
        <v>0</v>
      </c>
    </row>
    <row r="144" spans="1:43" ht="20.45" customHeight="1" thickBot="1" x14ac:dyDescent="0.3">
      <c r="A144" s="54" t="s">
        <v>207</v>
      </c>
      <c r="B144" s="55" t="s">
        <v>168</v>
      </c>
      <c r="C144" s="57">
        <f>SUM(C141:C143)</f>
        <v>0</v>
      </c>
      <c r="D144" s="57">
        <f t="shared" ref="D144:AQ144" si="332">SUM(D141:D143)</f>
        <v>893015.73302287492</v>
      </c>
      <c r="E144" s="57">
        <f t="shared" si="332"/>
        <v>1809249.8751043444</v>
      </c>
      <c r="F144" s="57">
        <f t="shared" si="332"/>
        <v>2749155.1852210513</v>
      </c>
      <c r="G144" s="57">
        <f t="shared" si="332"/>
        <v>3713192.2701719003</v>
      </c>
      <c r="H144" s="57">
        <f t="shared" si="332"/>
        <v>4701829.7121051671</v>
      </c>
      <c r="I144" s="57">
        <f t="shared" si="332"/>
        <v>5715544.1980350418</v>
      </c>
      <c r="J144" s="57">
        <f t="shared" si="332"/>
        <v>6754820.6513777468</v>
      </c>
      <c r="K144" s="57">
        <f t="shared" si="332"/>
        <v>7820152.3655378949</v>
      </c>
      <c r="L144" s="57">
        <f t="shared" si="332"/>
        <v>9002061.757147599</v>
      </c>
      <c r="M144" s="57">
        <f t="shared" si="332"/>
        <v>0</v>
      </c>
      <c r="N144" s="57">
        <f t="shared" si="332"/>
        <v>0</v>
      </c>
      <c r="O144" s="57">
        <f t="shared" si="332"/>
        <v>0</v>
      </c>
      <c r="P144" s="57">
        <f t="shared" si="332"/>
        <v>0</v>
      </c>
      <c r="Q144" s="57">
        <f t="shared" si="332"/>
        <v>0</v>
      </c>
      <c r="R144" s="57">
        <f t="shared" si="332"/>
        <v>0</v>
      </c>
      <c r="S144" s="57">
        <f t="shared" si="332"/>
        <v>0</v>
      </c>
      <c r="T144" s="57">
        <f t="shared" si="332"/>
        <v>0</v>
      </c>
      <c r="U144" s="57">
        <f t="shared" si="332"/>
        <v>0</v>
      </c>
      <c r="V144" s="57">
        <f t="shared" si="332"/>
        <v>0</v>
      </c>
      <c r="W144" s="57">
        <f t="shared" si="332"/>
        <v>0</v>
      </c>
      <c r="X144" s="57">
        <f t="shared" si="332"/>
        <v>0</v>
      </c>
      <c r="Y144" s="57">
        <f t="shared" si="332"/>
        <v>0</v>
      </c>
      <c r="Z144" s="57">
        <f t="shared" si="332"/>
        <v>0</v>
      </c>
      <c r="AA144" s="57">
        <f t="shared" si="332"/>
        <v>0</v>
      </c>
      <c r="AB144" s="57">
        <f t="shared" si="332"/>
        <v>0</v>
      </c>
      <c r="AC144" s="57">
        <f t="shared" si="332"/>
        <v>0</v>
      </c>
      <c r="AD144" s="57">
        <f t="shared" si="332"/>
        <v>0</v>
      </c>
      <c r="AE144" s="57">
        <f t="shared" si="332"/>
        <v>0</v>
      </c>
      <c r="AF144" s="57">
        <f t="shared" si="332"/>
        <v>0</v>
      </c>
      <c r="AG144" s="57">
        <f t="shared" si="332"/>
        <v>0</v>
      </c>
      <c r="AH144" s="57">
        <f t="shared" si="332"/>
        <v>0</v>
      </c>
      <c r="AI144" s="57">
        <f t="shared" si="332"/>
        <v>0</v>
      </c>
      <c r="AJ144" s="57">
        <f t="shared" si="332"/>
        <v>0</v>
      </c>
      <c r="AK144" s="57">
        <f t="shared" si="332"/>
        <v>0</v>
      </c>
      <c r="AL144" s="57">
        <f t="shared" si="332"/>
        <v>0</v>
      </c>
      <c r="AM144" s="57">
        <f t="shared" si="332"/>
        <v>0</v>
      </c>
      <c r="AN144" s="57">
        <f t="shared" si="332"/>
        <v>0</v>
      </c>
      <c r="AO144" s="57">
        <f t="shared" si="332"/>
        <v>0</v>
      </c>
      <c r="AP144" s="57">
        <f t="shared" si="332"/>
        <v>0</v>
      </c>
      <c r="AQ144" s="57">
        <f t="shared" si="332"/>
        <v>0</v>
      </c>
    </row>
    <row r="145" spans="1:43" ht="20.45" customHeight="1" thickTop="1" x14ac:dyDescent="0.25">
      <c r="A145" s="47"/>
      <c r="B145" s="137"/>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9"/>
    </row>
    <row r="146" spans="1:43" ht="20.45" customHeight="1" x14ac:dyDescent="0.25">
      <c r="A146" s="47" t="s">
        <v>208</v>
      </c>
      <c r="B146" s="48"/>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1"/>
    </row>
    <row r="147" spans="1:43" ht="20.45" customHeight="1" x14ac:dyDescent="0.25">
      <c r="A147" s="83" t="str">
        <f>A53</f>
        <v>Tidsbesparelse i kommunal sektor</v>
      </c>
      <c r="B147" s="44" t="s">
        <v>166</v>
      </c>
      <c r="C147" s="140">
        <f>C58</f>
        <v>0</v>
      </c>
      <c r="D147" s="140">
        <f t="shared" ref="D147:AQ147" si="333">D58</f>
        <v>2083703.3770533747</v>
      </c>
      <c r="E147" s="140">
        <f t="shared" si="333"/>
        <v>4221583.041910137</v>
      </c>
      <c r="F147" s="140">
        <f t="shared" si="333"/>
        <v>6414695.4321824526</v>
      </c>
      <c r="G147" s="140">
        <f t="shared" si="333"/>
        <v>8664115.297067767</v>
      </c>
      <c r="H147" s="140">
        <f>H58</f>
        <v>10970935.994912058</v>
      </c>
      <c r="I147" s="140">
        <f>I58</f>
        <v>13336269.795415098</v>
      </c>
      <c r="J147" s="140">
        <f t="shared" si="333"/>
        <v>15761248.186548075</v>
      </c>
      <c r="K147" s="140">
        <f t="shared" si="333"/>
        <v>18247022.186255086</v>
      </c>
      <c r="L147" s="140">
        <f t="shared" si="333"/>
        <v>21004810.76667773</v>
      </c>
      <c r="M147" s="140">
        <f t="shared" si="333"/>
        <v>0</v>
      </c>
      <c r="N147" s="140">
        <f t="shared" si="333"/>
        <v>0</v>
      </c>
      <c r="O147" s="140">
        <f t="shared" si="333"/>
        <v>0</v>
      </c>
      <c r="P147" s="140">
        <f t="shared" si="333"/>
        <v>0</v>
      </c>
      <c r="Q147" s="140">
        <f t="shared" si="333"/>
        <v>0</v>
      </c>
      <c r="R147" s="140">
        <f t="shared" si="333"/>
        <v>0</v>
      </c>
      <c r="S147" s="140">
        <f t="shared" si="333"/>
        <v>0</v>
      </c>
      <c r="T147" s="140">
        <f t="shared" si="333"/>
        <v>0</v>
      </c>
      <c r="U147" s="140">
        <f t="shared" si="333"/>
        <v>0</v>
      </c>
      <c r="V147" s="140">
        <f t="shared" si="333"/>
        <v>0</v>
      </c>
      <c r="W147" s="140">
        <f t="shared" si="333"/>
        <v>0</v>
      </c>
      <c r="X147" s="140">
        <f t="shared" si="333"/>
        <v>0</v>
      </c>
      <c r="Y147" s="140">
        <f t="shared" si="333"/>
        <v>0</v>
      </c>
      <c r="Z147" s="140">
        <f t="shared" si="333"/>
        <v>0</v>
      </c>
      <c r="AA147" s="140">
        <f t="shared" si="333"/>
        <v>0</v>
      </c>
      <c r="AB147" s="140">
        <f t="shared" si="333"/>
        <v>0</v>
      </c>
      <c r="AC147" s="140">
        <f t="shared" si="333"/>
        <v>0</v>
      </c>
      <c r="AD147" s="140">
        <f t="shared" si="333"/>
        <v>0</v>
      </c>
      <c r="AE147" s="140">
        <f t="shared" si="333"/>
        <v>0</v>
      </c>
      <c r="AF147" s="140">
        <f t="shared" si="333"/>
        <v>0</v>
      </c>
      <c r="AG147" s="140">
        <f t="shared" si="333"/>
        <v>0</v>
      </c>
      <c r="AH147" s="140">
        <f t="shared" si="333"/>
        <v>0</v>
      </c>
      <c r="AI147" s="140">
        <f t="shared" si="333"/>
        <v>0</v>
      </c>
      <c r="AJ147" s="140">
        <f t="shared" si="333"/>
        <v>0</v>
      </c>
      <c r="AK147" s="140">
        <f t="shared" si="333"/>
        <v>0</v>
      </c>
      <c r="AL147" s="140">
        <f t="shared" si="333"/>
        <v>0</v>
      </c>
      <c r="AM147" s="140">
        <f t="shared" si="333"/>
        <v>0</v>
      </c>
      <c r="AN147" s="140">
        <f t="shared" si="333"/>
        <v>0</v>
      </c>
      <c r="AO147" s="140">
        <f t="shared" si="333"/>
        <v>0</v>
      </c>
      <c r="AP147" s="140">
        <f t="shared" si="333"/>
        <v>0</v>
      </c>
      <c r="AQ147" s="140">
        <f t="shared" si="333"/>
        <v>0</v>
      </c>
    </row>
    <row r="148" spans="1:43" ht="21" customHeight="1" x14ac:dyDescent="0.25">
      <c r="A148" s="83" t="str">
        <f>A61</f>
        <v>Reduksjon i drift- og vedlikeholdskostnader i kommunal sektor</v>
      </c>
      <c r="B148" s="44" t="s">
        <v>168</v>
      </c>
      <c r="C148" s="140">
        <f>C66</f>
        <v>0</v>
      </c>
      <c r="D148" s="140">
        <f t="shared" ref="D148:AQ148" si="334">D66</f>
        <v>0</v>
      </c>
      <c r="E148" s="140">
        <f t="shared" si="334"/>
        <v>0</v>
      </c>
      <c r="F148" s="140">
        <f t="shared" si="334"/>
        <v>0</v>
      </c>
      <c r="G148" s="140">
        <f t="shared" si="334"/>
        <v>0</v>
      </c>
      <c r="H148" s="140">
        <f t="shared" si="334"/>
        <v>0</v>
      </c>
      <c r="I148" s="140">
        <f t="shared" si="334"/>
        <v>0</v>
      </c>
      <c r="J148" s="140">
        <f t="shared" si="334"/>
        <v>0</v>
      </c>
      <c r="K148" s="140">
        <f t="shared" si="334"/>
        <v>0</v>
      </c>
      <c r="L148" s="140">
        <f t="shared" si="334"/>
        <v>0</v>
      </c>
      <c r="M148" s="140">
        <f t="shared" si="334"/>
        <v>0</v>
      </c>
      <c r="N148" s="140">
        <f t="shared" si="334"/>
        <v>0</v>
      </c>
      <c r="O148" s="140">
        <f t="shared" si="334"/>
        <v>0</v>
      </c>
      <c r="P148" s="140">
        <f t="shared" si="334"/>
        <v>0</v>
      </c>
      <c r="Q148" s="140">
        <f t="shared" si="334"/>
        <v>0</v>
      </c>
      <c r="R148" s="140">
        <f t="shared" si="334"/>
        <v>0</v>
      </c>
      <c r="S148" s="140">
        <f t="shared" si="334"/>
        <v>0</v>
      </c>
      <c r="T148" s="140">
        <f t="shared" si="334"/>
        <v>0</v>
      </c>
      <c r="U148" s="140">
        <f t="shared" si="334"/>
        <v>0</v>
      </c>
      <c r="V148" s="140">
        <f t="shared" si="334"/>
        <v>0</v>
      </c>
      <c r="W148" s="140">
        <f t="shared" si="334"/>
        <v>0</v>
      </c>
      <c r="X148" s="140">
        <f t="shared" si="334"/>
        <v>0</v>
      </c>
      <c r="Y148" s="140">
        <f t="shared" si="334"/>
        <v>0</v>
      </c>
      <c r="Z148" s="140">
        <f t="shared" si="334"/>
        <v>0</v>
      </c>
      <c r="AA148" s="140">
        <f t="shared" si="334"/>
        <v>0</v>
      </c>
      <c r="AB148" s="140">
        <f t="shared" si="334"/>
        <v>0</v>
      </c>
      <c r="AC148" s="140">
        <f t="shared" si="334"/>
        <v>0</v>
      </c>
      <c r="AD148" s="140">
        <f t="shared" si="334"/>
        <v>0</v>
      </c>
      <c r="AE148" s="140">
        <f t="shared" si="334"/>
        <v>0</v>
      </c>
      <c r="AF148" s="140">
        <f t="shared" si="334"/>
        <v>0</v>
      </c>
      <c r="AG148" s="140">
        <f t="shared" si="334"/>
        <v>0</v>
      </c>
      <c r="AH148" s="140">
        <f t="shared" si="334"/>
        <v>0</v>
      </c>
      <c r="AI148" s="140">
        <f t="shared" si="334"/>
        <v>0</v>
      </c>
      <c r="AJ148" s="140">
        <f t="shared" si="334"/>
        <v>0</v>
      </c>
      <c r="AK148" s="140">
        <f t="shared" si="334"/>
        <v>0</v>
      </c>
      <c r="AL148" s="140">
        <f t="shared" si="334"/>
        <v>0</v>
      </c>
      <c r="AM148" s="140">
        <f t="shared" si="334"/>
        <v>0</v>
      </c>
      <c r="AN148" s="140">
        <f t="shared" si="334"/>
        <v>0</v>
      </c>
      <c r="AO148" s="140">
        <f t="shared" si="334"/>
        <v>0</v>
      </c>
      <c r="AP148" s="140">
        <f t="shared" si="334"/>
        <v>0</v>
      </c>
      <c r="AQ148" s="140">
        <f t="shared" si="334"/>
        <v>0</v>
      </c>
    </row>
    <row r="149" spans="1:43" ht="21" customHeight="1" x14ac:dyDescent="0.25">
      <c r="A149" s="83" t="s">
        <v>209</v>
      </c>
      <c r="B149" s="44" t="s">
        <v>168</v>
      </c>
      <c r="C149" s="140">
        <f>C74</f>
        <v>0</v>
      </c>
      <c r="D149" s="140">
        <f t="shared" ref="D149:AQ149" si="335">D74</f>
        <v>0</v>
      </c>
      <c r="E149" s="140">
        <f t="shared" si="335"/>
        <v>0</v>
      </c>
      <c r="F149" s="140">
        <f t="shared" si="335"/>
        <v>0</v>
      </c>
      <c r="G149" s="140">
        <f t="shared" si="335"/>
        <v>0</v>
      </c>
      <c r="H149" s="140">
        <f t="shared" si="335"/>
        <v>0</v>
      </c>
      <c r="I149" s="140">
        <f t="shared" si="335"/>
        <v>0</v>
      </c>
      <c r="J149" s="140">
        <f t="shared" si="335"/>
        <v>0</v>
      </c>
      <c r="K149" s="140">
        <f t="shared" si="335"/>
        <v>0</v>
      </c>
      <c r="L149" s="140">
        <f t="shared" si="335"/>
        <v>0</v>
      </c>
      <c r="M149" s="140">
        <f t="shared" si="335"/>
        <v>0</v>
      </c>
      <c r="N149" s="140">
        <f t="shared" si="335"/>
        <v>0</v>
      </c>
      <c r="O149" s="140">
        <f t="shared" si="335"/>
        <v>0</v>
      </c>
      <c r="P149" s="140">
        <f t="shared" si="335"/>
        <v>0</v>
      </c>
      <c r="Q149" s="140">
        <f t="shared" si="335"/>
        <v>0</v>
      </c>
      <c r="R149" s="140">
        <f t="shared" si="335"/>
        <v>0</v>
      </c>
      <c r="S149" s="140">
        <f t="shared" si="335"/>
        <v>0</v>
      </c>
      <c r="T149" s="140">
        <f t="shared" si="335"/>
        <v>0</v>
      </c>
      <c r="U149" s="140">
        <f t="shared" si="335"/>
        <v>0</v>
      </c>
      <c r="V149" s="140">
        <f t="shared" si="335"/>
        <v>0</v>
      </c>
      <c r="W149" s="140">
        <f t="shared" si="335"/>
        <v>0</v>
      </c>
      <c r="X149" s="140">
        <f t="shared" si="335"/>
        <v>0</v>
      </c>
      <c r="Y149" s="140">
        <f t="shared" si="335"/>
        <v>0</v>
      </c>
      <c r="Z149" s="140">
        <f t="shared" si="335"/>
        <v>0</v>
      </c>
      <c r="AA149" s="140">
        <f t="shared" si="335"/>
        <v>0</v>
      </c>
      <c r="AB149" s="140">
        <f t="shared" si="335"/>
        <v>0</v>
      </c>
      <c r="AC149" s="140">
        <f t="shared" si="335"/>
        <v>0</v>
      </c>
      <c r="AD149" s="140">
        <f t="shared" si="335"/>
        <v>0</v>
      </c>
      <c r="AE149" s="140">
        <f t="shared" si="335"/>
        <v>0</v>
      </c>
      <c r="AF149" s="140">
        <f t="shared" si="335"/>
        <v>0</v>
      </c>
      <c r="AG149" s="140">
        <f t="shared" si="335"/>
        <v>0</v>
      </c>
      <c r="AH149" s="140">
        <f t="shared" si="335"/>
        <v>0</v>
      </c>
      <c r="AI149" s="140">
        <f t="shared" si="335"/>
        <v>0</v>
      </c>
      <c r="AJ149" s="140">
        <f t="shared" si="335"/>
        <v>0</v>
      </c>
      <c r="AK149" s="140">
        <f t="shared" si="335"/>
        <v>0</v>
      </c>
      <c r="AL149" s="140">
        <f t="shared" si="335"/>
        <v>0</v>
      </c>
      <c r="AM149" s="140">
        <f t="shared" si="335"/>
        <v>0</v>
      </c>
      <c r="AN149" s="140">
        <f t="shared" si="335"/>
        <v>0</v>
      </c>
      <c r="AO149" s="140">
        <f t="shared" si="335"/>
        <v>0</v>
      </c>
      <c r="AP149" s="140">
        <f t="shared" si="335"/>
        <v>0</v>
      </c>
      <c r="AQ149" s="140">
        <f t="shared" si="335"/>
        <v>0</v>
      </c>
    </row>
    <row r="150" spans="1:43" ht="20.45" customHeight="1" thickBot="1" x14ac:dyDescent="0.3">
      <c r="A150" s="54" t="s">
        <v>210</v>
      </c>
      <c r="B150" s="55" t="s">
        <v>168</v>
      </c>
      <c r="C150" s="57">
        <f>SUM(C147:C149)</f>
        <v>0</v>
      </c>
      <c r="D150" s="57">
        <f t="shared" ref="D150:AQ150" si="336">SUM(D147:D149)</f>
        <v>2083703.3770533747</v>
      </c>
      <c r="E150" s="57">
        <f t="shared" si="336"/>
        <v>4221583.041910137</v>
      </c>
      <c r="F150" s="57">
        <f t="shared" si="336"/>
        <v>6414695.4321824526</v>
      </c>
      <c r="G150" s="57">
        <f t="shared" si="336"/>
        <v>8664115.297067767</v>
      </c>
      <c r="H150" s="57">
        <f t="shared" si="336"/>
        <v>10970935.994912058</v>
      </c>
      <c r="I150" s="57">
        <f t="shared" si="336"/>
        <v>13336269.795415098</v>
      </c>
      <c r="J150" s="57">
        <f t="shared" si="336"/>
        <v>15761248.186548075</v>
      </c>
      <c r="K150" s="57">
        <f t="shared" si="336"/>
        <v>18247022.186255086</v>
      </c>
      <c r="L150" s="57">
        <f t="shared" si="336"/>
        <v>21004810.76667773</v>
      </c>
      <c r="M150" s="57">
        <f t="shared" si="336"/>
        <v>0</v>
      </c>
      <c r="N150" s="57">
        <f t="shared" si="336"/>
        <v>0</v>
      </c>
      <c r="O150" s="57">
        <f t="shared" si="336"/>
        <v>0</v>
      </c>
      <c r="P150" s="57">
        <f t="shared" si="336"/>
        <v>0</v>
      </c>
      <c r="Q150" s="57">
        <f t="shared" si="336"/>
        <v>0</v>
      </c>
      <c r="R150" s="57">
        <f t="shared" si="336"/>
        <v>0</v>
      </c>
      <c r="S150" s="57">
        <f t="shared" si="336"/>
        <v>0</v>
      </c>
      <c r="T150" s="57">
        <f t="shared" si="336"/>
        <v>0</v>
      </c>
      <c r="U150" s="57">
        <f t="shared" si="336"/>
        <v>0</v>
      </c>
      <c r="V150" s="57">
        <f t="shared" si="336"/>
        <v>0</v>
      </c>
      <c r="W150" s="57">
        <f t="shared" si="336"/>
        <v>0</v>
      </c>
      <c r="X150" s="57">
        <f t="shared" si="336"/>
        <v>0</v>
      </c>
      <c r="Y150" s="57">
        <f t="shared" si="336"/>
        <v>0</v>
      </c>
      <c r="Z150" s="57">
        <f t="shared" si="336"/>
        <v>0</v>
      </c>
      <c r="AA150" s="57">
        <f t="shared" si="336"/>
        <v>0</v>
      </c>
      <c r="AB150" s="57">
        <f t="shared" si="336"/>
        <v>0</v>
      </c>
      <c r="AC150" s="57">
        <f t="shared" si="336"/>
        <v>0</v>
      </c>
      <c r="AD150" s="57">
        <f t="shared" si="336"/>
        <v>0</v>
      </c>
      <c r="AE150" s="57">
        <f t="shared" si="336"/>
        <v>0</v>
      </c>
      <c r="AF150" s="57">
        <f t="shared" si="336"/>
        <v>0</v>
      </c>
      <c r="AG150" s="57">
        <f t="shared" si="336"/>
        <v>0</v>
      </c>
      <c r="AH150" s="57">
        <f t="shared" si="336"/>
        <v>0</v>
      </c>
      <c r="AI150" s="57">
        <f t="shared" si="336"/>
        <v>0</v>
      </c>
      <c r="AJ150" s="57">
        <f t="shared" si="336"/>
        <v>0</v>
      </c>
      <c r="AK150" s="57">
        <f t="shared" si="336"/>
        <v>0</v>
      </c>
      <c r="AL150" s="57">
        <f t="shared" si="336"/>
        <v>0</v>
      </c>
      <c r="AM150" s="57">
        <f t="shared" si="336"/>
        <v>0</v>
      </c>
      <c r="AN150" s="57">
        <f t="shared" si="336"/>
        <v>0</v>
      </c>
      <c r="AO150" s="57">
        <f t="shared" si="336"/>
        <v>0</v>
      </c>
      <c r="AP150" s="57">
        <f t="shared" si="336"/>
        <v>0</v>
      </c>
      <c r="AQ150" s="57">
        <f t="shared" si="336"/>
        <v>0</v>
      </c>
    </row>
    <row r="151" spans="1:43" ht="20.45" customHeight="1" thickTop="1" x14ac:dyDescent="0.25">
      <c r="A151" s="47"/>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row>
    <row r="152" spans="1:43" ht="20.45" hidden="1" customHeight="1" x14ac:dyDescent="0.25">
      <c r="A152" s="47" t="s">
        <v>211</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row>
    <row r="153" spans="1:43" ht="20.45" hidden="1" customHeight="1" x14ac:dyDescent="0.25">
      <c r="A153" s="83" t="str">
        <f>A78</f>
        <v>Tidsbesparelse i privat næringsliv</v>
      </c>
      <c r="B153" s="44" t="s">
        <v>166</v>
      </c>
      <c r="C153" s="140">
        <f t="shared" ref="C153" si="337">C83</f>
        <v>0</v>
      </c>
      <c r="D153" s="140">
        <f t="shared" ref="D153:AQ153" si="338">D83</f>
        <v>0</v>
      </c>
      <c r="E153" s="140">
        <f t="shared" si="338"/>
        <v>0</v>
      </c>
      <c r="F153" s="140">
        <f t="shared" si="338"/>
        <v>0</v>
      </c>
      <c r="G153" s="140">
        <f t="shared" si="338"/>
        <v>0</v>
      </c>
      <c r="H153" s="140">
        <f t="shared" si="338"/>
        <v>0</v>
      </c>
      <c r="I153" s="140">
        <f t="shared" si="338"/>
        <v>0</v>
      </c>
      <c r="J153" s="140">
        <f t="shared" si="338"/>
        <v>0</v>
      </c>
      <c r="K153" s="140">
        <f t="shared" si="338"/>
        <v>0</v>
      </c>
      <c r="L153" s="140">
        <f t="shared" si="338"/>
        <v>0</v>
      </c>
      <c r="M153" s="140">
        <f t="shared" si="338"/>
        <v>0</v>
      </c>
      <c r="N153" s="140">
        <f t="shared" si="338"/>
        <v>0</v>
      </c>
      <c r="O153" s="140">
        <f t="shared" si="338"/>
        <v>0</v>
      </c>
      <c r="P153" s="140">
        <f t="shared" si="338"/>
        <v>0</v>
      </c>
      <c r="Q153" s="140">
        <f t="shared" si="338"/>
        <v>0</v>
      </c>
      <c r="R153" s="140">
        <f t="shared" si="338"/>
        <v>0</v>
      </c>
      <c r="S153" s="140">
        <f t="shared" si="338"/>
        <v>0</v>
      </c>
      <c r="T153" s="140">
        <f t="shared" si="338"/>
        <v>0</v>
      </c>
      <c r="U153" s="140">
        <f t="shared" si="338"/>
        <v>0</v>
      </c>
      <c r="V153" s="140">
        <f t="shared" si="338"/>
        <v>0</v>
      </c>
      <c r="W153" s="140">
        <f t="shared" si="338"/>
        <v>0</v>
      </c>
      <c r="X153" s="140">
        <f t="shared" si="338"/>
        <v>0</v>
      </c>
      <c r="Y153" s="140">
        <f t="shared" si="338"/>
        <v>0</v>
      </c>
      <c r="Z153" s="140">
        <f t="shared" si="338"/>
        <v>0</v>
      </c>
      <c r="AA153" s="140">
        <f t="shared" si="338"/>
        <v>0</v>
      </c>
      <c r="AB153" s="140">
        <f t="shared" si="338"/>
        <v>0</v>
      </c>
      <c r="AC153" s="140">
        <f t="shared" si="338"/>
        <v>0</v>
      </c>
      <c r="AD153" s="140">
        <f t="shared" si="338"/>
        <v>0</v>
      </c>
      <c r="AE153" s="140">
        <f t="shared" si="338"/>
        <v>0</v>
      </c>
      <c r="AF153" s="140">
        <f t="shared" si="338"/>
        <v>0</v>
      </c>
      <c r="AG153" s="140">
        <f t="shared" si="338"/>
        <v>0</v>
      </c>
      <c r="AH153" s="140">
        <f t="shared" si="338"/>
        <v>0</v>
      </c>
      <c r="AI153" s="140">
        <f t="shared" si="338"/>
        <v>0</v>
      </c>
      <c r="AJ153" s="140">
        <f t="shared" si="338"/>
        <v>0</v>
      </c>
      <c r="AK153" s="140">
        <f t="shared" si="338"/>
        <v>0</v>
      </c>
      <c r="AL153" s="140">
        <f t="shared" si="338"/>
        <v>0</v>
      </c>
      <c r="AM153" s="140">
        <f t="shared" si="338"/>
        <v>0</v>
      </c>
      <c r="AN153" s="140">
        <f t="shared" si="338"/>
        <v>0</v>
      </c>
      <c r="AO153" s="140">
        <f t="shared" si="338"/>
        <v>0</v>
      </c>
      <c r="AP153" s="140">
        <f t="shared" si="338"/>
        <v>0</v>
      </c>
      <c r="AQ153" s="140">
        <f t="shared" si="338"/>
        <v>0</v>
      </c>
    </row>
    <row r="154" spans="1:43" ht="20.45" hidden="1" customHeight="1" x14ac:dyDescent="0.25">
      <c r="A154" s="83" t="str">
        <f>A85</f>
        <v>Reduksjon i drift- og vedlikeholdskostnader i privat næringsliv</v>
      </c>
      <c r="B154" s="44" t="s">
        <v>168</v>
      </c>
      <c r="C154" s="140">
        <f t="shared" ref="C154" si="339">C90</f>
        <v>0</v>
      </c>
      <c r="D154" s="140">
        <f t="shared" ref="D154:AQ154" si="340">D90</f>
        <v>0</v>
      </c>
      <c r="E154" s="140">
        <f t="shared" si="340"/>
        <v>0</v>
      </c>
      <c r="F154" s="140">
        <f t="shared" si="340"/>
        <v>0</v>
      </c>
      <c r="G154" s="140">
        <f t="shared" si="340"/>
        <v>0</v>
      </c>
      <c r="H154" s="140">
        <f t="shared" si="340"/>
        <v>0</v>
      </c>
      <c r="I154" s="140">
        <f t="shared" si="340"/>
        <v>0</v>
      </c>
      <c r="J154" s="140">
        <f t="shared" si="340"/>
        <v>0</v>
      </c>
      <c r="K154" s="140">
        <f t="shared" si="340"/>
        <v>0</v>
      </c>
      <c r="L154" s="140">
        <f t="shared" si="340"/>
        <v>0</v>
      </c>
      <c r="M154" s="140">
        <f t="shared" si="340"/>
        <v>0</v>
      </c>
      <c r="N154" s="140">
        <f t="shared" si="340"/>
        <v>0</v>
      </c>
      <c r="O154" s="140">
        <f t="shared" si="340"/>
        <v>0</v>
      </c>
      <c r="P154" s="140">
        <f t="shared" si="340"/>
        <v>0</v>
      </c>
      <c r="Q154" s="140">
        <f t="shared" si="340"/>
        <v>0</v>
      </c>
      <c r="R154" s="140">
        <f t="shared" si="340"/>
        <v>0</v>
      </c>
      <c r="S154" s="140">
        <f t="shared" si="340"/>
        <v>0</v>
      </c>
      <c r="T154" s="140">
        <f t="shared" si="340"/>
        <v>0</v>
      </c>
      <c r="U154" s="140">
        <f t="shared" si="340"/>
        <v>0</v>
      </c>
      <c r="V154" s="140">
        <f t="shared" si="340"/>
        <v>0</v>
      </c>
      <c r="W154" s="140">
        <f t="shared" si="340"/>
        <v>0</v>
      </c>
      <c r="X154" s="140">
        <f t="shared" si="340"/>
        <v>0</v>
      </c>
      <c r="Y154" s="140">
        <f t="shared" si="340"/>
        <v>0</v>
      </c>
      <c r="Z154" s="140">
        <f t="shared" si="340"/>
        <v>0</v>
      </c>
      <c r="AA154" s="140">
        <f t="shared" si="340"/>
        <v>0</v>
      </c>
      <c r="AB154" s="140">
        <f t="shared" si="340"/>
        <v>0</v>
      </c>
      <c r="AC154" s="140">
        <f t="shared" si="340"/>
        <v>0</v>
      </c>
      <c r="AD154" s="140">
        <f t="shared" si="340"/>
        <v>0</v>
      </c>
      <c r="AE154" s="140">
        <f t="shared" si="340"/>
        <v>0</v>
      </c>
      <c r="AF154" s="140">
        <f t="shared" si="340"/>
        <v>0</v>
      </c>
      <c r="AG154" s="140">
        <f t="shared" si="340"/>
        <v>0</v>
      </c>
      <c r="AH154" s="140">
        <f t="shared" si="340"/>
        <v>0</v>
      </c>
      <c r="AI154" s="140">
        <f t="shared" si="340"/>
        <v>0</v>
      </c>
      <c r="AJ154" s="140">
        <f t="shared" si="340"/>
        <v>0</v>
      </c>
      <c r="AK154" s="140">
        <f t="shared" si="340"/>
        <v>0</v>
      </c>
      <c r="AL154" s="140">
        <f t="shared" si="340"/>
        <v>0</v>
      </c>
      <c r="AM154" s="140">
        <f t="shared" si="340"/>
        <v>0</v>
      </c>
      <c r="AN154" s="140">
        <f t="shared" si="340"/>
        <v>0</v>
      </c>
      <c r="AO154" s="140">
        <f t="shared" si="340"/>
        <v>0</v>
      </c>
      <c r="AP154" s="140">
        <f t="shared" si="340"/>
        <v>0</v>
      </c>
      <c r="AQ154" s="140">
        <f t="shared" si="340"/>
        <v>0</v>
      </c>
    </row>
    <row r="155" spans="1:43" ht="20.45" hidden="1" customHeight="1" x14ac:dyDescent="0.25">
      <c r="A155" s="83" t="str">
        <f>A92</f>
        <v>Øvrig nyttevirkning i privat næringsliv 1</v>
      </c>
      <c r="B155" s="44" t="s">
        <v>168</v>
      </c>
      <c r="C155" s="140">
        <f>C98</f>
        <v>0</v>
      </c>
      <c r="D155" s="140">
        <f t="shared" ref="D155:AQ155" si="341">D98</f>
        <v>0</v>
      </c>
      <c r="E155" s="140">
        <f t="shared" si="341"/>
        <v>0</v>
      </c>
      <c r="F155" s="140">
        <f t="shared" si="341"/>
        <v>0</v>
      </c>
      <c r="G155" s="140">
        <f t="shared" si="341"/>
        <v>0</v>
      </c>
      <c r="H155" s="140">
        <f t="shared" si="341"/>
        <v>0</v>
      </c>
      <c r="I155" s="140">
        <f t="shared" si="341"/>
        <v>0</v>
      </c>
      <c r="J155" s="140">
        <f t="shared" si="341"/>
        <v>0</v>
      </c>
      <c r="K155" s="140">
        <f t="shared" si="341"/>
        <v>0</v>
      </c>
      <c r="L155" s="140">
        <f t="shared" si="341"/>
        <v>0</v>
      </c>
      <c r="M155" s="140">
        <f t="shared" si="341"/>
        <v>0</v>
      </c>
      <c r="N155" s="140">
        <f t="shared" si="341"/>
        <v>0</v>
      </c>
      <c r="O155" s="140">
        <f t="shared" si="341"/>
        <v>0</v>
      </c>
      <c r="P155" s="140">
        <f t="shared" si="341"/>
        <v>0</v>
      </c>
      <c r="Q155" s="140">
        <f t="shared" si="341"/>
        <v>0</v>
      </c>
      <c r="R155" s="140">
        <f t="shared" si="341"/>
        <v>0</v>
      </c>
      <c r="S155" s="140">
        <f t="shared" si="341"/>
        <v>0</v>
      </c>
      <c r="T155" s="140">
        <f t="shared" si="341"/>
        <v>0</v>
      </c>
      <c r="U155" s="140">
        <f t="shared" si="341"/>
        <v>0</v>
      </c>
      <c r="V155" s="140">
        <f t="shared" si="341"/>
        <v>0</v>
      </c>
      <c r="W155" s="140">
        <f t="shared" si="341"/>
        <v>0</v>
      </c>
      <c r="X155" s="140">
        <f t="shared" si="341"/>
        <v>0</v>
      </c>
      <c r="Y155" s="140">
        <f t="shared" si="341"/>
        <v>0</v>
      </c>
      <c r="Z155" s="140">
        <f t="shared" si="341"/>
        <v>0</v>
      </c>
      <c r="AA155" s="140">
        <f t="shared" si="341"/>
        <v>0</v>
      </c>
      <c r="AB155" s="140">
        <f t="shared" si="341"/>
        <v>0</v>
      </c>
      <c r="AC155" s="140">
        <f t="shared" si="341"/>
        <v>0</v>
      </c>
      <c r="AD155" s="140">
        <f t="shared" si="341"/>
        <v>0</v>
      </c>
      <c r="AE155" s="140">
        <f t="shared" si="341"/>
        <v>0</v>
      </c>
      <c r="AF155" s="140">
        <f t="shared" si="341"/>
        <v>0</v>
      </c>
      <c r="AG155" s="140">
        <f t="shared" si="341"/>
        <v>0</v>
      </c>
      <c r="AH155" s="140">
        <f t="shared" si="341"/>
        <v>0</v>
      </c>
      <c r="AI155" s="140">
        <f t="shared" si="341"/>
        <v>0</v>
      </c>
      <c r="AJ155" s="140">
        <f t="shared" si="341"/>
        <v>0</v>
      </c>
      <c r="AK155" s="140">
        <f t="shared" si="341"/>
        <v>0</v>
      </c>
      <c r="AL155" s="140">
        <f t="shared" si="341"/>
        <v>0</v>
      </c>
      <c r="AM155" s="140">
        <f t="shared" si="341"/>
        <v>0</v>
      </c>
      <c r="AN155" s="140">
        <f t="shared" si="341"/>
        <v>0</v>
      </c>
      <c r="AO155" s="140">
        <f t="shared" si="341"/>
        <v>0</v>
      </c>
      <c r="AP155" s="140">
        <f t="shared" si="341"/>
        <v>0</v>
      </c>
      <c r="AQ155" s="140">
        <f t="shared" si="341"/>
        <v>0</v>
      </c>
    </row>
    <row r="156" spans="1:43" ht="20.45" hidden="1" customHeight="1" x14ac:dyDescent="0.25">
      <c r="A156" s="83" t="str">
        <f>A100</f>
        <v>Øvrig nyttevirkning i privat næringsliv 2</v>
      </c>
      <c r="B156" s="44" t="s">
        <v>168</v>
      </c>
      <c r="C156" s="140">
        <f>C106</f>
        <v>0</v>
      </c>
      <c r="D156" s="140">
        <f t="shared" ref="D156:AQ156" si="342">D106</f>
        <v>0</v>
      </c>
      <c r="E156" s="140">
        <f t="shared" si="342"/>
        <v>0</v>
      </c>
      <c r="F156" s="140">
        <f t="shared" si="342"/>
        <v>0</v>
      </c>
      <c r="G156" s="140">
        <f t="shared" si="342"/>
        <v>0</v>
      </c>
      <c r="H156" s="140">
        <f t="shared" si="342"/>
        <v>0</v>
      </c>
      <c r="I156" s="140">
        <f t="shared" si="342"/>
        <v>0</v>
      </c>
      <c r="J156" s="140">
        <f t="shared" si="342"/>
        <v>0</v>
      </c>
      <c r="K156" s="140">
        <f t="shared" si="342"/>
        <v>0</v>
      </c>
      <c r="L156" s="140">
        <f t="shared" si="342"/>
        <v>0</v>
      </c>
      <c r="M156" s="140">
        <f t="shared" si="342"/>
        <v>0</v>
      </c>
      <c r="N156" s="140">
        <f t="shared" si="342"/>
        <v>0</v>
      </c>
      <c r="O156" s="140">
        <f t="shared" si="342"/>
        <v>0</v>
      </c>
      <c r="P156" s="140">
        <f t="shared" si="342"/>
        <v>0</v>
      </c>
      <c r="Q156" s="140">
        <f t="shared" si="342"/>
        <v>0</v>
      </c>
      <c r="R156" s="140">
        <f t="shared" si="342"/>
        <v>0</v>
      </c>
      <c r="S156" s="140">
        <f t="shared" si="342"/>
        <v>0</v>
      </c>
      <c r="T156" s="140">
        <f t="shared" si="342"/>
        <v>0</v>
      </c>
      <c r="U156" s="140">
        <f t="shared" si="342"/>
        <v>0</v>
      </c>
      <c r="V156" s="140">
        <f t="shared" si="342"/>
        <v>0</v>
      </c>
      <c r="W156" s="140">
        <f t="shared" si="342"/>
        <v>0</v>
      </c>
      <c r="X156" s="140">
        <f t="shared" si="342"/>
        <v>0</v>
      </c>
      <c r="Y156" s="140">
        <f t="shared" si="342"/>
        <v>0</v>
      </c>
      <c r="Z156" s="140">
        <f t="shared" si="342"/>
        <v>0</v>
      </c>
      <c r="AA156" s="140">
        <f t="shared" si="342"/>
        <v>0</v>
      </c>
      <c r="AB156" s="140">
        <f t="shared" si="342"/>
        <v>0</v>
      </c>
      <c r="AC156" s="140">
        <f t="shared" si="342"/>
        <v>0</v>
      </c>
      <c r="AD156" s="140">
        <f t="shared" si="342"/>
        <v>0</v>
      </c>
      <c r="AE156" s="140">
        <f t="shared" si="342"/>
        <v>0</v>
      </c>
      <c r="AF156" s="140">
        <f t="shared" si="342"/>
        <v>0</v>
      </c>
      <c r="AG156" s="140">
        <f t="shared" si="342"/>
        <v>0</v>
      </c>
      <c r="AH156" s="140">
        <f t="shared" si="342"/>
        <v>0</v>
      </c>
      <c r="AI156" s="140">
        <f t="shared" si="342"/>
        <v>0</v>
      </c>
      <c r="AJ156" s="140">
        <f t="shared" si="342"/>
        <v>0</v>
      </c>
      <c r="AK156" s="140">
        <f t="shared" si="342"/>
        <v>0</v>
      </c>
      <c r="AL156" s="140">
        <f t="shared" si="342"/>
        <v>0</v>
      </c>
      <c r="AM156" s="140">
        <f t="shared" si="342"/>
        <v>0</v>
      </c>
      <c r="AN156" s="140">
        <f t="shared" si="342"/>
        <v>0</v>
      </c>
      <c r="AO156" s="140">
        <f t="shared" si="342"/>
        <v>0</v>
      </c>
      <c r="AP156" s="140">
        <f t="shared" si="342"/>
        <v>0</v>
      </c>
      <c r="AQ156" s="140">
        <f t="shared" si="342"/>
        <v>0</v>
      </c>
    </row>
    <row r="157" spans="1:43" ht="20.45" hidden="1" customHeight="1" thickBot="1" x14ac:dyDescent="0.3">
      <c r="A157" s="54" t="s">
        <v>212</v>
      </c>
      <c r="B157" s="55" t="s">
        <v>168</v>
      </c>
      <c r="C157" s="57">
        <f>SUM(C153:C156)</f>
        <v>0</v>
      </c>
      <c r="D157" s="57">
        <f t="shared" ref="D157:AQ157" si="343">SUM(D153:D156)</f>
        <v>0</v>
      </c>
      <c r="E157" s="57">
        <f t="shared" si="343"/>
        <v>0</v>
      </c>
      <c r="F157" s="57">
        <f t="shared" si="343"/>
        <v>0</v>
      </c>
      <c r="G157" s="57">
        <f t="shared" si="343"/>
        <v>0</v>
      </c>
      <c r="H157" s="57">
        <f t="shared" si="343"/>
        <v>0</v>
      </c>
      <c r="I157" s="57">
        <f t="shared" si="343"/>
        <v>0</v>
      </c>
      <c r="J157" s="57">
        <f t="shared" si="343"/>
        <v>0</v>
      </c>
      <c r="K157" s="57">
        <f t="shared" si="343"/>
        <v>0</v>
      </c>
      <c r="L157" s="57">
        <f t="shared" si="343"/>
        <v>0</v>
      </c>
      <c r="M157" s="57">
        <f t="shared" si="343"/>
        <v>0</v>
      </c>
      <c r="N157" s="57">
        <f t="shared" si="343"/>
        <v>0</v>
      </c>
      <c r="O157" s="57">
        <f t="shared" si="343"/>
        <v>0</v>
      </c>
      <c r="P157" s="57">
        <f t="shared" si="343"/>
        <v>0</v>
      </c>
      <c r="Q157" s="57">
        <f t="shared" si="343"/>
        <v>0</v>
      </c>
      <c r="R157" s="57">
        <f t="shared" si="343"/>
        <v>0</v>
      </c>
      <c r="S157" s="57">
        <f t="shared" si="343"/>
        <v>0</v>
      </c>
      <c r="T157" s="57">
        <f t="shared" si="343"/>
        <v>0</v>
      </c>
      <c r="U157" s="57">
        <f t="shared" si="343"/>
        <v>0</v>
      </c>
      <c r="V157" s="57">
        <f t="shared" si="343"/>
        <v>0</v>
      </c>
      <c r="W157" s="57">
        <f t="shared" si="343"/>
        <v>0</v>
      </c>
      <c r="X157" s="57">
        <f t="shared" si="343"/>
        <v>0</v>
      </c>
      <c r="Y157" s="57">
        <f t="shared" si="343"/>
        <v>0</v>
      </c>
      <c r="Z157" s="57">
        <f t="shared" si="343"/>
        <v>0</v>
      </c>
      <c r="AA157" s="57">
        <f t="shared" si="343"/>
        <v>0</v>
      </c>
      <c r="AB157" s="57">
        <f t="shared" si="343"/>
        <v>0</v>
      </c>
      <c r="AC157" s="57">
        <f t="shared" si="343"/>
        <v>0</v>
      </c>
      <c r="AD157" s="57">
        <f t="shared" si="343"/>
        <v>0</v>
      </c>
      <c r="AE157" s="57">
        <f t="shared" si="343"/>
        <v>0</v>
      </c>
      <c r="AF157" s="57">
        <f t="shared" si="343"/>
        <v>0</v>
      </c>
      <c r="AG157" s="57">
        <f t="shared" si="343"/>
        <v>0</v>
      </c>
      <c r="AH157" s="57">
        <f t="shared" si="343"/>
        <v>0</v>
      </c>
      <c r="AI157" s="57">
        <f t="shared" si="343"/>
        <v>0</v>
      </c>
      <c r="AJ157" s="57">
        <f t="shared" si="343"/>
        <v>0</v>
      </c>
      <c r="AK157" s="57">
        <f t="shared" si="343"/>
        <v>0</v>
      </c>
      <c r="AL157" s="57">
        <f t="shared" si="343"/>
        <v>0</v>
      </c>
      <c r="AM157" s="57">
        <f t="shared" si="343"/>
        <v>0</v>
      </c>
      <c r="AN157" s="57">
        <f t="shared" si="343"/>
        <v>0</v>
      </c>
      <c r="AO157" s="57">
        <f t="shared" si="343"/>
        <v>0</v>
      </c>
      <c r="AP157" s="57">
        <f t="shared" si="343"/>
        <v>0</v>
      </c>
      <c r="AQ157" s="57">
        <f t="shared" si="343"/>
        <v>0</v>
      </c>
    </row>
    <row r="158" spans="1:43" ht="20.45" hidden="1" customHeight="1" thickTop="1" x14ac:dyDescent="0.25">
      <c r="A158" s="47"/>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row>
    <row r="159" spans="1:43" ht="20.45" hidden="1" customHeight="1" x14ac:dyDescent="0.25">
      <c r="A159" s="47" t="s">
        <v>213</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row>
    <row r="160" spans="1:43" ht="20.45" hidden="1" customHeight="1" x14ac:dyDescent="0.25">
      <c r="A160" s="83" t="str">
        <f>A109</f>
        <v>Tidsbesparelse for privatpersoner</v>
      </c>
      <c r="B160" s="44" t="s">
        <v>166</v>
      </c>
      <c r="C160" s="140">
        <f>C114</f>
        <v>0</v>
      </c>
      <c r="D160" s="140">
        <f t="shared" ref="D160:AQ160" si="344">D114</f>
        <v>0</v>
      </c>
      <c r="E160" s="140">
        <f t="shared" si="344"/>
        <v>0</v>
      </c>
      <c r="F160" s="140">
        <f t="shared" si="344"/>
        <v>0</v>
      </c>
      <c r="G160" s="140">
        <f t="shared" si="344"/>
        <v>0</v>
      </c>
      <c r="H160" s="140">
        <f t="shared" si="344"/>
        <v>0</v>
      </c>
      <c r="I160" s="140">
        <f t="shared" si="344"/>
        <v>0</v>
      </c>
      <c r="J160" s="140">
        <f t="shared" si="344"/>
        <v>0</v>
      </c>
      <c r="K160" s="140">
        <f t="shared" si="344"/>
        <v>0</v>
      </c>
      <c r="L160" s="140">
        <f t="shared" si="344"/>
        <v>0</v>
      </c>
      <c r="M160" s="140">
        <f t="shared" si="344"/>
        <v>0</v>
      </c>
      <c r="N160" s="140">
        <f t="shared" si="344"/>
        <v>0</v>
      </c>
      <c r="O160" s="140">
        <f t="shared" si="344"/>
        <v>0</v>
      </c>
      <c r="P160" s="140">
        <f t="shared" si="344"/>
        <v>0</v>
      </c>
      <c r="Q160" s="140">
        <f t="shared" si="344"/>
        <v>0</v>
      </c>
      <c r="R160" s="140">
        <f t="shared" si="344"/>
        <v>0</v>
      </c>
      <c r="S160" s="140">
        <f t="shared" si="344"/>
        <v>0</v>
      </c>
      <c r="T160" s="140">
        <f t="shared" si="344"/>
        <v>0</v>
      </c>
      <c r="U160" s="140">
        <f t="shared" si="344"/>
        <v>0</v>
      </c>
      <c r="V160" s="140">
        <f t="shared" si="344"/>
        <v>0</v>
      </c>
      <c r="W160" s="140">
        <f t="shared" si="344"/>
        <v>0</v>
      </c>
      <c r="X160" s="140">
        <f t="shared" si="344"/>
        <v>0</v>
      </c>
      <c r="Y160" s="140">
        <f t="shared" si="344"/>
        <v>0</v>
      </c>
      <c r="Z160" s="140">
        <f t="shared" si="344"/>
        <v>0</v>
      </c>
      <c r="AA160" s="140">
        <f t="shared" si="344"/>
        <v>0</v>
      </c>
      <c r="AB160" s="140">
        <f t="shared" si="344"/>
        <v>0</v>
      </c>
      <c r="AC160" s="140">
        <f t="shared" si="344"/>
        <v>0</v>
      </c>
      <c r="AD160" s="140">
        <f t="shared" si="344"/>
        <v>0</v>
      </c>
      <c r="AE160" s="140">
        <f t="shared" si="344"/>
        <v>0</v>
      </c>
      <c r="AF160" s="140">
        <f t="shared" si="344"/>
        <v>0</v>
      </c>
      <c r="AG160" s="140">
        <f t="shared" si="344"/>
        <v>0</v>
      </c>
      <c r="AH160" s="140">
        <f t="shared" si="344"/>
        <v>0</v>
      </c>
      <c r="AI160" s="140">
        <f t="shared" si="344"/>
        <v>0</v>
      </c>
      <c r="AJ160" s="140">
        <f t="shared" si="344"/>
        <v>0</v>
      </c>
      <c r="AK160" s="140">
        <f t="shared" si="344"/>
        <v>0</v>
      </c>
      <c r="AL160" s="140">
        <f t="shared" si="344"/>
        <v>0</v>
      </c>
      <c r="AM160" s="140">
        <f t="shared" si="344"/>
        <v>0</v>
      </c>
      <c r="AN160" s="140">
        <f t="shared" si="344"/>
        <v>0</v>
      </c>
      <c r="AO160" s="140">
        <f t="shared" si="344"/>
        <v>0</v>
      </c>
      <c r="AP160" s="140">
        <f t="shared" si="344"/>
        <v>0</v>
      </c>
      <c r="AQ160" s="140">
        <f t="shared" si="344"/>
        <v>0</v>
      </c>
    </row>
    <row r="161" spans="1:44" ht="20.45" hidden="1" customHeight="1" x14ac:dyDescent="0.25">
      <c r="A161" s="83" t="s">
        <v>198</v>
      </c>
      <c r="B161" s="44" t="s">
        <v>168</v>
      </c>
      <c r="C161" s="140">
        <f t="shared" ref="C161" si="345">C122</f>
        <v>0</v>
      </c>
      <c r="D161" s="140">
        <f t="shared" ref="D161:AQ161" si="346">D122</f>
        <v>0</v>
      </c>
      <c r="E161" s="140">
        <f t="shared" si="346"/>
        <v>0</v>
      </c>
      <c r="F161" s="140">
        <f t="shared" si="346"/>
        <v>0</v>
      </c>
      <c r="G161" s="140">
        <f t="shared" si="346"/>
        <v>0</v>
      </c>
      <c r="H161" s="140">
        <f t="shared" si="346"/>
        <v>0</v>
      </c>
      <c r="I161" s="140">
        <f t="shared" si="346"/>
        <v>0</v>
      </c>
      <c r="J161" s="140">
        <f t="shared" si="346"/>
        <v>0</v>
      </c>
      <c r="K161" s="140">
        <f t="shared" si="346"/>
        <v>0</v>
      </c>
      <c r="L161" s="140">
        <f t="shared" si="346"/>
        <v>0</v>
      </c>
      <c r="M161" s="140">
        <f t="shared" si="346"/>
        <v>0</v>
      </c>
      <c r="N161" s="140">
        <f t="shared" si="346"/>
        <v>0</v>
      </c>
      <c r="O161" s="140">
        <f t="shared" si="346"/>
        <v>0</v>
      </c>
      <c r="P161" s="140">
        <f t="shared" si="346"/>
        <v>0</v>
      </c>
      <c r="Q161" s="140">
        <f t="shared" si="346"/>
        <v>0</v>
      </c>
      <c r="R161" s="140">
        <f t="shared" si="346"/>
        <v>0</v>
      </c>
      <c r="S161" s="140">
        <f t="shared" si="346"/>
        <v>0</v>
      </c>
      <c r="T161" s="140">
        <f t="shared" si="346"/>
        <v>0</v>
      </c>
      <c r="U161" s="140">
        <f t="shared" si="346"/>
        <v>0</v>
      </c>
      <c r="V161" s="140">
        <f t="shared" si="346"/>
        <v>0</v>
      </c>
      <c r="W161" s="140">
        <f t="shared" si="346"/>
        <v>0</v>
      </c>
      <c r="X161" s="140">
        <f t="shared" si="346"/>
        <v>0</v>
      </c>
      <c r="Y161" s="140">
        <f t="shared" si="346"/>
        <v>0</v>
      </c>
      <c r="Z161" s="140">
        <f t="shared" si="346"/>
        <v>0</v>
      </c>
      <c r="AA161" s="140">
        <f t="shared" si="346"/>
        <v>0</v>
      </c>
      <c r="AB161" s="140">
        <f t="shared" si="346"/>
        <v>0</v>
      </c>
      <c r="AC161" s="140">
        <f t="shared" si="346"/>
        <v>0</v>
      </c>
      <c r="AD161" s="140">
        <f t="shared" si="346"/>
        <v>0</v>
      </c>
      <c r="AE161" s="140">
        <f t="shared" si="346"/>
        <v>0</v>
      </c>
      <c r="AF161" s="140">
        <f t="shared" si="346"/>
        <v>0</v>
      </c>
      <c r="AG161" s="140">
        <f t="shared" si="346"/>
        <v>0</v>
      </c>
      <c r="AH161" s="140">
        <f t="shared" si="346"/>
        <v>0</v>
      </c>
      <c r="AI161" s="140">
        <f t="shared" si="346"/>
        <v>0</v>
      </c>
      <c r="AJ161" s="140">
        <f t="shared" si="346"/>
        <v>0</v>
      </c>
      <c r="AK161" s="140">
        <f t="shared" si="346"/>
        <v>0</v>
      </c>
      <c r="AL161" s="140">
        <f t="shared" si="346"/>
        <v>0</v>
      </c>
      <c r="AM161" s="140">
        <f t="shared" si="346"/>
        <v>0</v>
      </c>
      <c r="AN161" s="140">
        <f t="shared" si="346"/>
        <v>0</v>
      </c>
      <c r="AO161" s="140">
        <f t="shared" si="346"/>
        <v>0</v>
      </c>
      <c r="AP161" s="140">
        <f t="shared" si="346"/>
        <v>0</v>
      </c>
      <c r="AQ161" s="140">
        <f t="shared" si="346"/>
        <v>0</v>
      </c>
    </row>
    <row r="162" spans="1:44" ht="20.45" hidden="1" customHeight="1" x14ac:dyDescent="0.25">
      <c r="A162" s="83" t="s">
        <v>199</v>
      </c>
      <c r="B162" s="44" t="s">
        <v>168</v>
      </c>
      <c r="C162" s="140">
        <f t="shared" ref="C162" si="347">C130</f>
        <v>0</v>
      </c>
      <c r="D162" s="140">
        <f t="shared" ref="D162:AQ162" si="348">D130</f>
        <v>0</v>
      </c>
      <c r="E162" s="140">
        <f t="shared" si="348"/>
        <v>0</v>
      </c>
      <c r="F162" s="140">
        <f t="shared" si="348"/>
        <v>0</v>
      </c>
      <c r="G162" s="140">
        <f t="shared" si="348"/>
        <v>0</v>
      </c>
      <c r="H162" s="140">
        <f t="shared" si="348"/>
        <v>0</v>
      </c>
      <c r="I162" s="140">
        <f t="shared" si="348"/>
        <v>0</v>
      </c>
      <c r="J162" s="140">
        <f t="shared" si="348"/>
        <v>0</v>
      </c>
      <c r="K162" s="140">
        <f t="shared" si="348"/>
        <v>0</v>
      </c>
      <c r="L162" s="140">
        <f t="shared" si="348"/>
        <v>0</v>
      </c>
      <c r="M162" s="140">
        <f t="shared" si="348"/>
        <v>0</v>
      </c>
      <c r="N162" s="140">
        <f t="shared" si="348"/>
        <v>0</v>
      </c>
      <c r="O162" s="140">
        <f t="shared" si="348"/>
        <v>0</v>
      </c>
      <c r="P162" s="140">
        <f t="shared" si="348"/>
        <v>0</v>
      </c>
      <c r="Q162" s="140">
        <f t="shared" si="348"/>
        <v>0</v>
      </c>
      <c r="R162" s="140">
        <f t="shared" si="348"/>
        <v>0</v>
      </c>
      <c r="S162" s="140">
        <f t="shared" si="348"/>
        <v>0</v>
      </c>
      <c r="T162" s="140">
        <f t="shared" si="348"/>
        <v>0</v>
      </c>
      <c r="U162" s="140">
        <f t="shared" si="348"/>
        <v>0</v>
      </c>
      <c r="V162" s="140">
        <f t="shared" si="348"/>
        <v>0</v>
      </c>
      <c r="W162" s="140">
        <f t="shared" si="348"/>
        <v>0</v>
      </c>
      <c r="X162" s="140">
        <f t="shared" si="348"/>
        <v>0</v>
      </c>
      <c r="Y162" s="140">
        <f t="shared" si="348"/>
        <v>0</v>
      </c>
      <c r="Z162" s="140">
        <f t="shared" si="348"/>
        <v>0</v>
      </c>
      <c r="AA162" s="140">
        <f t="shared" si="348"/>
        <v>0</v>
      </c>
      <c r="AB162" s="140">
        <f t="shared" si="348"/>
        <v>0</v>
      </c>
      <c r="AC162" s="140">
        <f t="shared" si="348"/>
        <v>0</v>
      </c>
      <c r="AD162" s="140">
        <f t="shared" si="348"/>
        <v>0</v>
      </c>
      <c r="AE162" s="140">
        <f t="shared" si="348"/>
        <v>0</v>
      </c>
      <c r="AF162" s="140">
        <f t="shared" si="348"/>
        <v>0</v>
      </c>
      <c r="AG162" s="140">
        <f t="shared" si="348"/>
        <v>0</v>
      </c>
      <c r="AH162" s="140">
        <f t="shared" si="348"/>
        <v>0</v>
      </c>
      <c r="AI162" s="140">
        <f t="shared" si="348"/>
        <v>0</v>
      </c>
      <c r="AJ162" s="140">
        <f t="shared" si="348"/>
        <v>0</v>
      </c>
      <c r="AK162" s="140">
        <f t="shared" si="348"/>
        <v>0</v>
      </c>
      <c r="AL162" s="140">
        <f t="shared" si="348"/>
        <v>0</v>
      </c>
      <c r="AM162" s="140">
        <f t="shared" si="348"/>
        <v>0</v>
      </c>
      <c r="AN162" s="140">
        <f t="shared" si="348"/>
        <v>0</v>
      </c>
      <c r="AO162" s="140">
        <f t="shared" si="348"/>
        <v>0</v>
      </c>
      <c r="AP162" s="140">
        <f t="shared" si="348"/>
        <v>0</v>
      </c>
      <c r="AQ162" s="140">
        <f t="shared" si="348"/>
        <v>0</v>
      </c>
    </row>
    <row r="163" spans="1:44" ht="20.45" hidden="1" customHeight="1" thickBot="1" x14ac:dyDescent="0.3">
      <c r="A163" s="54" t="s">
        <v>214</v>
      </c>
      <c r="B163" s="55" t="s">
        <v>168</v>
      </c>
      <c r="C163" s="57">
        <f>SUM(C160:C162)</f>
        <v>0</v>
      </c>
      <c r="D163" s="57">
        <f t="shared" ref="D163:AQ163" si="349">SUM(D160:D162)</f>
        <v>0</v>
      </c>
      <c r="E163" s="57">
        <f t="shared" si="349"/>
        <v>0</v>
      </c>
      <c r="F163" s="57">
        <f t="shared" si="349"/>
        <v>0</v>
      </c>
      <c r="G163" s="57">
        <f t="shared" si="349"/>
        <v>0</v>
      </c>
      <c r="H163" s="57">
        <f t="shared" si="349"/>
        <v>0</v>
      </c>
      <c r="I163" s="57">
        <f t="shared" si="349"/>
        <v>0</v>
      </c>
      <c r="J163" s="57">
        <f t="shared" si="349"/>
        <v>0</v>
      </c>
      <c r="K163" s="57">
        <f t="shared" si="349"/>
        <v>0</v>
      </c>
      <c r="L163" s="57">
        <f t="shared" si="349"/>
        <v>0</v>
      </c>
      <c r="M163" s="57">
        <f t="shared" si="349"/>
        <v>0</v>
      </c>
      <c r="N163" s="57">
        <f t="shared" si="349"/>
        <v>0</v>
      </c>
      <c r="O163" s="57">
        <f t="shared" si="349"/>
        <v>0</v>
      </c>
      <c r="P163" s="57">
        <f t="shared" si="349"/>
        <v>0</v>
      </c>
      <c r="Q163" s="57">
        <f t="shared" si="349"/>
        <v>0</v>
      </c>
      <c r="R163" s="57">
        <f t="shared" si="349"/>
        <v>0</v>
      </c>
      <c r="S163" s="57">
        <f t="shared" si="349"/>
        <v>0</v>
      </c>
      <c r="T163" s="57">
        <f t="shared" si="349"/>
        <v>0</v>
      </c>
      <c r="U163" s="57">
        <f t="shared" si="349"/>
        <v>0</v>
      </c>
      <c r="V163" s="57">
        <f t="shared" si="349"/>
        <v>0</v>
      </c>
      <c r="W163" s="57">
        <f t="shared" si="349"/>
        <v>0</v>
      </c>
      <c r="X163" s="57">
        <f t="shared" si="349"/>
        <v>0</v>
      </c>
      <c r="Y163" s="57">
        <f t="shared" si="349"/>
        <v>0</v>
      </c>
      <c r="Z163" s="57">
        <f t="shared" si="349"/>
        <v>0</v>
      </c>
      <c r="AA163" s="57">
        <f t="shared" si="349"/>
        <v>0</v>
      </c>
      <c r="AB163" s="57">
        <f t="shared" si="349"/>
        <v>0</v>
      </c>
      <c r="AC163" s="57">
        <f t="shared" si="349"/>
        <v>0</v>
      </c>
      <c r="AD163" s="57">
        <f t="shared" si="349"/>
        <v>0</v>
      </c>
      <c r="AE163" s="57">
        <f t="shared" si="349"/>
        <v>0</v>
      </c>
      <c r="AF163" s="57">
        <f t="shared" si="349"/>
        <v>0</v>
      </c>
      <c r="AG163" s="57">
        <f t="shared" si="349"/>
        <v>0</v>
      </c>
      <c r="AH163" s="57">
        <f t="shared" si="349"/>
        <v>0</v>
      </c>
      <c r="AI163" s="57">
        <f t="shared" si="349"/>
        <v>0</v>
      </c>
      <c r="AJ163" s="57">
        <f t="shared" si="349"/>
        <v>0</v>
      </c>
      <c r="AK163" s="57">
        <f t="shared" si="349"/>
        <v>0</v>
      </c>
      <c r="AL163" s="57">
        <f t="shared" si="349"/>
        <v>0</v>
      </c>
      <c r="AM163" s="57">
        <f t="shared" si="349"/>
        <v>0</v>
      </c>
      <c r="AN163" s="57">
        <f t="shared" si="349"/>
        <v>0</v>
      </c>
      <c r="AO163" s="57">
        <f t="shared" si="349"/>
        <v>0</v>
      </c>
      <c r="AP163" s="57">
        <f t="shared" si="349"/>
        <v>0</v>
      </c>
      <c r="AQ163" s="57">
        <f t="shared" si="349"/>
        <v>0</v>
      </c>
    </row>
    <row r="164" spans="1:44" ht="20.45" customHeight="1" x14ac:dyDescent="0.25">
      <c r="A164" s="111"/>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row>
    <row r="165" spans="1:44" s="36" customFormat="1" ht="20.45" customHeight="1" x14ac:dyDescent="0.25">
      <c r="A165" s="112" t="s">
        <v>215</v>
      </c>
      <c r="B165" s="59" t="s">
        <v>166</v>
      </c>
      <c r="C165" s="141">
        <f>C9+C17+C25+C34+C42+C50+C59+C67+C75</f>
        <v>0</v>
      </c>
      <c r="D165" s="141">
        <f t="shared" ref="D165:AQ165" si="350">D9+D17+D25+D34+D42+D50+D59+D67+D75</f>
        <v>595343.82201524987</v>
      </c>
      <c r="E165" s="141">
        <f>E9+E17+E25+E34+E42+E50+E59+E67+E75</f>
        <v>1206166.5834028963</v>
      </c>
      <c r="F165" s="141">
        <f t="shared" si="350"/>
        <v>1832770.1234807009</v>
      </c>
      <c r="G165" s="141">
        <f t="shared" si="350"/>
        <v>2475461.5134479338</v>
      </c>
      <c r="H165" s="141">
        <f t="shared" si="350"/>
        <v>3134553.141403445</v>
      </c>
      <c r="I165" s="141">
        <f t="shared" si="350"/>
        <v>3810362.7986900285</v>
      </c>
      <c r="J165" s="141">
        <f t="shared" si="350"/>
        <v>4503213.7675851639</v>
      </c>
      <c r="K165" s="141">
        <f t="shared" si="350"/>
        <v>5213434.9103585966</v>
      </c>
      <c r="L165" s="141">
        <f t="shared" si="350"/>
        <v>6001374.5047650663</v>
      </c>
      <c r="M165" s="141">
        <f t="shared" si="350"/>
        <v>0</v>
      </c>
      <c r="N165" s="141">
        <f t="shared" si="350"/>
        <v>0</v>
      </c>
      <c r="O165" s="141">
        <f t="shared" si="350"/>
        <v>0</v>
      </c>
      <c r="P165" s="141">
        <f t="shared" si="350"/>
        <v>0</v>
      </c>
      <c r="Q165" s="141">
        <f t="shared" si="350"/>
        <v>0</v>
      </c>
      <c r="R165" s="141">
        <f t="shared" si="350"/>
        <v>0</v>
      </c>
      <c r="S165" s="141">
        <f t="shared" si="350"/>
        <v>0</v>
      </c>
      <c r="T165" s="141">
        <f t="shared" si="350"/>
        <v>0</v>
      </c>
      <c r="U165" s="141">
        <f t="shared" si="350"/>
        <v>0</v>
      </c>
      <c r="V165" s="141">
        <f t="shared" si="350"/>
        <v>0</v>
      </c>
      <c r="W165" s="141">
        <f t="shared" si="350"/>
        <v>0</v>
      </c>
      <c r="X165" s="141">
        <f t="shared" si="350"/>
        <v>0</v>
      </c>
      <c r="Y165" s="141">
        <f t="shared" si="350"/>
        <v>0</v>
      </c>
      <c r="Z165" s="141">
        <f t="shared" si="350"/>
        <v>0</v>
      </c>
      <c r="AA165" s="141">
        <f t="shared" si="350"/>
        <v>0</v>
      </c>
      <c r="AB165" s="141">
        <f t="shared" si="350"/>
        <v>0</v>
      </c>
      <c r="AC165" s="141">
        <f t="shared" si="350"/>
        <v>0</v>
      </c>
      <c r="AD165" s="141">
        <f t="shared" si="350"/>
        <v>0</v>
      </c>
      <c r="AE165" s="141">
        <f t="shared" si="350"/>
        <v>0</v>
      </c>
      <c r="AF165" s="141">
        <f t="shared" si="350"/>
        <v>0</v>
      </c>
      <c r="AG165" s="141">
        <f t="shared" si="350"/>
        <v>0</v>
      </c>
      <c r="AH165" s="141">
        <f t="shared" si="350"/>
        <v>0</v>
      </c>
      <c r="AI165" s="141">
        <f t="shared" si="350"/>
        <v>0</v>
      </c>
      <c r="AJ165" s="141">
        <f t="shared" si="350"/>
        <v>0</v>
      </c>
      <c r="AK165" s="141">
        <f t="shared" si="350"/>
        <v>0</v>
      </c>
      <c r="AL165" s="141">
        <f t="shared" si="350"/>
        <v>0</v>
      </c>
      <c r="AM165" s="141">
        <f t="shared" si="350"/>
        <v>0</v>
      </c>
      <c r="AN165" s="141">
        <f t="shared" si="350"/>
        <v>0</v>
      </c>
      <c r="AO165" s="141">
        <f t="shared" si="350"/>
        <v>0</v>
      </c>
      <c r="AP165" s="141">
        <f t="shared" si="350"/>
        <v>0</v>
      </c>
      <c r="AQ165" s="141">
        <f t="shared" si="350"/>
        <v>0</v>
      </c>
      <c r="AR165" s="34"/>
    </row>
    <row r="166" spans="1:44" s="62" customFormat="1" ht="20.45" customHeight="1" thickBot="1" x14ac:dyDescent="0.3">
      <c r="A166" s="113"/>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142"/>
      <c r="AR166" s="61"/>
    </row>
    <row r="367" spans="43:43" ht="20.45" customHeight="1" x14ac:dyDescent="0.25">
      <c r="AQ367" s="17"/>
    </row>
  </sheetData>
  <pageMargins left="0.70000000000000007" right="0.70000000000000007" top="0.75" bottom="0.75" header="0.30000000000000004" footer="0.30000000000000004"/>
  <pageSetup paperSize="9" scale="86" fitToWidth="0" fitToHeight="0" orientation="portrait" r:id="rId1"/>
  <rowBreaks count="1" manualBreakCount="1">
    <brk id="106" max="4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258"/>
  <sheetViews>
    <sheetView zoomScaleNormal="100" zoomScaleSheetLayoutView="100" workbookViewId="0">
      <selection activeCell="A7" sqref="A7"/>
    </sheetView>
  </sheetViews>
  <sheetFormatPr baseColWidth="10" defaultColWidth="13" defaultRowHeight="15" x14ac:dyDescent="0.25"/>
  <cols>
    <col min="1" max="1" width="76.42578125" style="3" bestFit="1" customWidth="1"/>
    <col min="2" max="2" width="18.85546875" style="23" customWidth="1"/>
    <col min="3" max="4" width="18.85546875" style="18" customWidth="1"/>
    <col min="5" max="5" width="16.42578125" style="18" customWidth="1"/>
    <col min="6" max="6" width="15.42578125" style="18" customWidth="1"/>
    <col min="7" max="43" width="18.85546875" style="18" customWidth="1"/>
    <col min="44" max="44" width="18.42578125" style="19" customWidth="1"/>
    <col min="45" max="45" width="21.140625" style="3" customWidth="1"/>
    <col min="46" max="46" width="13" style="3" customWidth="1"/>
    <col min="47" max="16384" width="13" style="3"/>
  </cols>
  <sheetData>
    <row r="1" spans="1:43" ht="21" x14ac:dyDescent="0.35">
      <c r="A1" s="16" t="s">
        <v>216</v>
      </c>
    </row>
    <row r="2" spans="1:43" ht="14.45" customHeight="1" x14ac:dyDescent="0.25">
      <c r="A2" s="63"/>
      <c r="B2" s="291" t="s">
        <v>449</v>
      </c>
      <c r="C2" s="292">
        <f>C7+C8+D7+E7+C10+D10+E10+E20+C51+D51+E51+C74+D74+E74+D8+E8</f>
        <v>49100000</v>
      </c>
      <c r="D2" s="246"/>
      <c r="E2" s="293"/>
      <c r="F2" s="293"/>
    </row>
    <row r="3" spans="1:43" ht="35.25" customHeight="1" x14ac:dyDescent="0.25">
      <c r="A3" s="63"/>
      <c r="B3" s="294" t="s">
        <v>450</v>
      </c>
      <c r="C3" s="292">
        <f>C10+D10+E10</f>
        <v>31845000</v>
      </c>
      <c r="D3" s="295" t="s">
        <v>476</v>
      </c>
      <c r="E3" s="293"/>
      <c r="F3" s="293"/>
    </row>
    <row r="4" spans="1:43" x14ac:dyDescent="0.25">
      <c r="A4" s="63" t="s">
        <v>217</v>
      </c>
    </row>
    <row r="5" spans="1:43" x14ac:dyDescent="0.25">
      <c r="A5" s="9" t="s">
        <v>218</v>
      </c>
      <c r="B5" s="21" t="s">
        <v>138</v>
      </c>
      <c r="C5" s="22">
        <f>'Generelle forutsetninger'!$B$7</f>
        <v>2021</v>
      </c>
      <c r="D5" s="22">
        <f t="shared" ref="D5:AQ5" si="0">C5+1</f>
        <v>2022</v>
      </c>
      <c r="E5" s="22">
        <f t="shared" si="0"/>
        <v>2023</v>
      </c>
      <c r="F5" s="22">
        <f t="shared" si="0"/>
        <v>2024</v>
      </c>
      <c r="G5" s="22">
        <f t="shared" si="0"/>
        <v>2025</v>
      </c>
      <c r="H5" s="22">
        <f t="shared" si="0"/>
        <v>2026</v>
      </c>
      <c r="I5" s="22">
        <f t="shared" si="0"/>
        <v>2027</v>
      </c>
      <c r="J5" s="22">
        <f t="shared" si="0"/>
        <v>2028</v>
      </c>
      <c r="K5" s="22">
        <f t="shared" si="0"/>
        <v>2029</v>
      </c>
      <c r="L5" s="22">
        <f t="shared" si="0"/>
        <v>2030</v>
      </c>
      <c r="M5" s="22">
        <f t="shared" si="0"/>
        <v>2031</v>
      </c>
      <c r="N5" s="22">
        <f t="shared" si="0"/>
        <v>2032</v>
      </c>
      <c r="O5" s="22">
        <f t="shared" si="0"/>
        <v>2033</v>
      </c>
      <c r="P5" s="22">
        <f t="shared" si="0"/>
        <v>2034</v>
      </c>
      <c r="Q5" s="22">
        <f t="shared" si="0"/>
        <v>2035</v>
      </c>
      <c r="R5" s="22">
        <f t="shared" si="0"/>
        <v>2036</v>
      </c>
      <c r="S5" s="22">
        <f t="shared" si="0"/>
        <v>2037</v>
      </c>
      <c r="T5" s="22">
        <f t="shared" si="0"/>
        <v>2038</v>
      </c>
      <c r="U5" s="22">
        <f t="shared" si="0"/>
        <v>2039</v>
      </c>
      <c r="V5" s="22">
        <f t="shared" si="0"/>
        <v>2040</v>
      </c>
      <c r="W5" s="22">
        <f t="shared" si="0"/>
        <v>2041</v>
      </c>
      <c r="X5" s="22">
        <f t="shared" si="0"/>
        <v>2042</v>
      </c>
      <c r="Y5" s="22">
        <f t="shared" si="0"/>
        <v>2043</v>
      </c>
      <c r="Z5" s="22">
        <f t="shared" si="0"/>
        <v>2044</v>
      </c>
      <c r="AA5" s="22">
        <f t="shared" si="0"/>
        <v>2045</v>
      </c>
      <c r="AB5" s="22">
        <f t="shared" si="0"/>
        <v>2046</v>
      </c>
      <c r="AC5" s="22">
        <f t="shared" si="0"/>
        <v>2047</v>
      </c>
      <c r="AD5" s="22">
        <f t="shared" si="0"/>
        <v>2048</v>
      </c>
      <c r="AE5" s="22">
        <f t="shared" si="0"/>
        <v>2049</v>
      </c>
      <c r="AF5" s="22">
        <f t="shared" si="0"/>
        <v>2050</v>
      </c>
      <c r="AG5" s="22">
        <f t="shared" si="0"/>
        <v>2051</v>
      </c>
      <c r="AH5" s="22">
        <f t="shared" si="0"/>
        <v>2052</v>
      </c>
      <c r="AI5" s="22">
        <f t="shared" si="0"/>
        <v>2053</v>
      </c>
      <c r="AJ5" s="22">
        <f t="shared" si="0"/>
        <v>2054</v>
      </c>
      <c r="AK5" s="22">
        <f t="shared" si="0"/>
        <v>2055</v>
      </c>
      <c r="AL5" s="22">
        <f t="shared" si="0"/>
        <v>2056</v>
      </c>
      <c r="AM5" s="22">
        <f t="shared" si="0"/>
        <v>2057</v>
      </c>
      <c r="AN5" s="22">
        <f t="shared" si="0"/>
        <v>2058</v>
      </c>
      <c r="AO5" s="22">
        <f t="shared" si="0"/>
        <v>2059</v>
      </c>
      <c r="AP5" s="22">
        <f t="shared" si="0"/>
        <v>2060</v>
      </c>
      <c r="AQ5" s="22">
        <f t="shared" si="0"/>
        <v>2061</v>
      </c>
    </row>
    <row r="6" spans="1:43" x14ac:dyDescent="0.25">
      <c r="A6" s="3" t="s">
        <v>219</v>
      </c>
      <c r="B6" s="23" t="s">
        <v>160</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row>
    <row r="7" spans="1:43" x14ac:dyDescent="0.25">
      <c r="A7" s="3" t="s">
        <v>220</v>
      </c>
      <c r="B7" s="23" t="s">
        <v>166</v>
      </c>
      <c r="C7" s="64">
        <v>1212500</v>
      </c>
      <c r="D7" s="64">
        <v>1577500</v>
      </c>
      <c r="E7" s="64">
        <v>1465000</v>
      </c>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row>
    <row r="8" spans="1:43" x14ac:dyDescent="0.25">
      <c r="A8" s="3" t="s">
        <v>221</v>
      </c>
      <c r="B8" s="23" t="s">
        <v>168</v>
      </c>
      <c r="C8" s="64">
        <v>1500000</v>
      </c>
      <c r="D8" s="64">
        <v>1000000</v>
      </c>
      <c r="E8" s="64">
        <v>1000000</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3" x14ac:dyDescent="0.25">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row>
    <row r="10" spans="1:43" x14ac:dyDescent="0.25">
      <c r="A10" s="9" t="s">
        <v>222</v>
      </c>
      <c r="B10" s="23" t="s">
        <v>166</v>
      </c>
      <c r="C10" s="64">
        <v>11887500</v>
      </c>
      <c r="D10" s="64">
        <v>15922500</v>
      </c>
      <c r="E10" s="64">
        <v>4035000</v>
      </c>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row>
    <row r="11" spans="1:43" x14ac:dyDescent="0.25">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3" x14ac:dyDescent="0.25">
      <c r="A12" s="9" t="s">
        <v>223</v>
      </c>
      <c r="B12" s="21"/>
      <c r="C12" s="22">
        <f>'Generelle forutsetninger'!$B$7</f>
        <v>2021</v>
      </c>
      <c r="D12" s="22">
        <f t="shared" ref="D12:AQ12" si="1">C12+1</f>
        <v>2022</v>
      </c>
      <c r="E12" s="22">
        <f t="shared" si="1"/>
        <v>2023</v>
      </c>
      <c r="F12" s="22">
        <f t="shared" si="1"/>
        <v>2024</v>
      </c>
      <c r="G12" s="22">
        <f t="shared" si="1"/>
        <v>2025</v>
      </c>
      <c r="H12" s="22">
        <f t="shared" si="1"/>
        <v>2026</v>
      </c>
      <c r="I12" s="22">
        <f t="shared" si="1"/>
        <v>2027</v>
      </c>
      <c r="J12" s="22">
        <f t="shared" si="1"/>
        <v>2028</v>
      </c>
      <c r="K12" s="22">
        <f t="shared" si="1"/>
        <v>2029</v>
      </c>
      <c r="L12" s="22">
        <f t="shared" si="1"/>
        <v>2030</v>
      </c>
      <c r="M12" s="22">
        <f t="shared" si="1"/>
        <v>2031</v>
      </c>
      <c r="N12" s="22">
        <f t="shared" si="1"/>
        <v>2032</v>
      </c>
      <c r="O12" s="22">
        <f t="shared" si="1"/>
        <v>2033</v>
      </c>
      <c r="P12" s="22">
        <f t="shared" si="1"/>
        <v>2034</v>
      </c>
      <c r="Q12" s="22">
        <f t="shared" si="1"/>
        <v>2035</v>
      </c>
      <c r="R12" s="22">
        <f t="shared" si="1"/>
        <v>2036</v>
      </c>
      <c r="S12" s="22">
        <f t="shared" si="1"/>
        <v>2037</v>
      </c>
      <c r="T12" s="22">
        <f t="shared" si="1"/>
        <v>2038</v>
      </c>
      <c r="U12" s="22">
        <f t="shared" si="1"/>
        <v>2039</v>
      </c>
      <c r="V12" s="22">
        <f t="shared" si="1"/>
        <v>2040</v>
      </c>
      <c r="W12" s="22">
        <f t="shared" si="1"/>
        <v>2041</v>
      </c>
      <c r="X12" s="22">
        <f t="shared" si="1"/>
        <v>2042</v>
      </c>
      <c r="Y12" s="22">
        <f t="shared" si="1"/>
        <v>2043</v>
      </c>
      <c r="Z12" s="22">
        <f t="shared" si="1"/>
        <v>2044</v>
      </c>
      <c r="AA12" s="22">
        <f t="shared" si="1"/>
        <v>2045</v>
      </c>
      <c r="AB12" s="22">
        <f t="shared" si="1"/>
        <v>2046</v>
      </c>
      <c r="AC12" s="22">
        <f t="shared" si="1"/>
        <v>2047</v>
      </c>
      <c r="AD12" s="22">
        <f t="shared" si="1"/>
        <v>2048</v>
      </c>
      <c r="AE12" s="22">
        <f t="shared" si="1"/>
        <v>2049</v>
      </c>
      <c r="AF12" s="22">
        <f t="shared" si="1"/>
        <v>2050</v>
      </c>
      <c r="AG12" s="22">
        <f t="shared" si="1"/>
        <v>2051</v>
      </c>
      <c r="AH12" s="22">
        <f t="shared" si="1"/>
        <v>2052</v>
      </c>
      <c r="AI12" s="22">
        <f t="shared" si="1"/>
        <v>2053</v>
      </c>
      <c r="AJ12" s="22">
        <f t="shared" si="1"/>
        <v>2054</v>
      </c>
      <c r="AK12" s="22">
        <f t="shared" si="1"/>
        <v>2055</v>
      </c>
      <c r="AL12" s="22">
        <f t="shared" si="1"/>
        <v>2056</v>
      </c>
      <c r="AM12" s="22">
        <f t="shared" si="1"/>
        <v>2057</v>
      </c>
      <c r="AN12" s="22">
        <f t="shared" si="1"/>
        <v>2058</v>
      </c>
      <c r="AO12" s="22">
        <f t="shared" si="1"/>
        <v>2059</v>
      </c>
      <c r="AP12" s="22">
        <f t="shared" si="1"/>
        <v>2060</v>
      </c>
      <c r="AQ12" s="22">
        <f t="shared" si="1"/>
        <v>2061</v>
      </c>
    </row>
    <row r="13" spans="1:43" x14ac:dyDescent="0.25">
      <c r="A13" s="3" t="s">
        <v>224</v>
      </c>
      <c r="B13" s="23" t="s">
        <v>160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row>
    <row r="14" spans="1:43" x14ac:dyDescent="0.25">
      <c r="A14" s="3" t="s">
        <v>225</v>
      </c>
      <c r="B14" s="23" t="s">
        <v>166</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x14ac:dyDescent="0.25">
      <c r="A15" s="3" t="s">
        <v>226</v>
      </c>
      <c r="B15" s="23" t="s">
        <v>168</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row>
    <row r="16" spans="1:43" x14ac:dyDescent="0.25">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row>
    <row r="17" spans="1:43" x14ac:dyDescent="0.25">
      <c r="A17" s="9" t="s">
        <v>227</v>
      </c>
      <c r="B17" s="21"/>
      <c r="C17" s="22">
        <f>'Generelle forutsetninger'!$B$7</f>
        <v>2021</v>
      </c>
      <c r="D17" s="22">
        <f t="shared" ref="D17:AQ17" si="2">C17+1</f>
        <v>2022</v>
      </c>
      <c r="E17" s="22">
        <f t="shared" si="2"/>
        <v>2023</v>
      </c>
      <c r="F17" s="22">
        <f t="shared" si="2"/>
        <v>2024</v>
      </c>
      <c r="G17" s="22">
        <f t="shared" si="2"/>
        <v>2025</v>
      </c>
      <c r="H17" s="22">
        <f t="shared" si="2"/>
        <v>2026</v>
      </c>
      <c r="I17" s="22">
        <f t="shared" si="2"/>
        <v>2027</v>
      </c>
      <c r="J17" s="22">
        <f t="shared" si="2"/>
        <v>2028</v>
      </c>
      <c r="K17" s="22">
        <f t="shared" si="2"/>
        <v>2029</v>
      </c>
      <c r="L17" s="22">
        <f t="shared" si="2"/>
        <v>2030</v>
      </c>
      <c r="M17" s="22">
        <f t="shared" si="2"/>
        <v>2031</v>
      </c>
      <c r="N17" s="22">
        <f t="shared" si="2"/>
        <v>2032</v>
      </c>
      <c r="O17" s="22">
        <f t="shared" si="2"/>
        <v>2033</v>
      </c>
      <c r="P17" s="22">
        <f t="shared" si="2"/>
        <v>2034</v>
      </c>
      <c r="Q17" s="22">
        <f t="shared" si="2"/>
        <v>2035</v>
      </c>
      <c r="R17" s="22">
        <f t="shared" si="2"/>
        <v>2036</v>
      </c>
      <c r="S17" s="22">
        <f t="shared" si="2"/>
        <v>2037</v>
      </c>
      <c r="T17" s="22">
        <f t="shared" si="2"/>
        <v>2038</v>
      </c>
      <c r="U17" s="22">
        <f t="shared" si="2"/>
        <v>2039</v>
      </c>
      <c r="V17" s="22">
        <f t="shared" si="2"/>
        <v>2040</v>
      </c>
      <c r="W17" s="22">
        <f t="shared" si="2"/>
        <v>2041</v>
      </c>
      <c r="X17" s="22">
        <f t="shared" si="2"/>
        <v>2042</v>
      </c>
      <c r="Y17" s="22">
        <f t="shared" si="2"/>
        <v>2043</v>
      </c>
      <c r="Z17" s="22">
        <f t="shared" si="2"/>
        <v>2044</v>
      </c>
      <c r="AA17" s="22">
        <f t="shared" si="2"/>
        <v>2045</v>
      </c>
      <c r="AB17" s="22">
        <f t="shared" si="2"/>
        <v>2046</v>
      </c>
      <c r="AC17" s="22">
        <f t="shared" si="2"/>
        <v>2047</v>
      </c>
      <c r="AD17" s="22">
        <f t="shared" si="2"/>
        <v>2048</v>
      </c>
      <c r="AE17" s="22">
        <f t="shared" si="2"/>
        <v>2049</v>
      </c>
      <c r="AF17" s="22">
        <f t="shared" si="2"/>
        <v>2050</v>
      </c>
      <c r="AG17" s="22">
        <f t="shared" si="2"/>
        <v>2051</v>
      </c>
      <c r="AH17" s="22">
        <f t="shared" si="2"/>
        <v>2052</v>
      </c>
      <c r="AI17" s="22">
        <f t="shared" si="2"/>
        <v>2053</v>
      </c>
      <c r="AJ17" s="22">
        <f t="shared" si="2"/>
        <v>2054</v>
      </c>
      <c r="AK17" s="22">
        <f t="shared" si="2"/>
        <v>2055</v>
      </c>
      <c r="AL17" s="22">
        <f t="shared" si="2"/>
        <v>2056</v>
      </c>
      <c r="AM17" s="22">
        <f t="shared" si="2"/>
        <v>2057</v>
      </c>
      <c r="AN17" s="22">
        <f t="shared" si="2"/>
        <v>2058</v>
      </c>
      <c r="AO17" s="22">
        <f t="shared" si="2"/>
        <v>2059</v>
      </c>
      <c r="AP17" s="22">
        <f t="shared" si="2"/>
        <v>2060</v>
      </c>
      <c r="AQ17" s="22">
        <f t="shared" si="2"/>
        <v>2061</v>
      </c>
    </row>
    <row r="18" spans="1:43" x14ac:dyDescent="0.25">
      <c r="A18" s="3" t="s">
        <v>228</v>
      </c>
      <c r="B18" s="23" t="s">
        <v>160</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row>
    <row r="19" spans="1:43" x14ac:dyDescent="0.25">
      <c r="A19" s="3" t="s">
        <v>229</v>
      </c>
      <c r="B19" s="23" t="s">
        <v>166</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row>
    <row r="20" spans="1:43" x14ac:dyDescent="0.25">
      <c r="A20" s="3" t="s">
        <v>230</v>
      </c>
      <c r="B20" s="23" t="s">
        <v>168</v>
      </c>
      <c r="C20" s="64"/>
      <c r="D20" s="64"/>
      <c r="E20" s="64">
        <v>500000</v>
      </c>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row>
    <row r="22" spans="1:43" x14ac:dyDescent="0.25">
      <c r="A22" s="10"/>
      <c r="B22" s="21"/>
      <c r="C22" s="22">
        <f>'Generelle forutsetninger'!$B$7</f>
        <v>2021</v>
      </c>
      <c r="D22" s="22">
        <f t="shared" ref="D22:AQ22" si="3">C22+1</f>
        <v>2022</v>
      </c>
      <c r="E22" s="22">
        <f t="shared" si="3"/>
        <v>2023</v>
      </c>
      <c r="F22" s="22">
        <f t="shared" si="3"/>
        <v>2024</v>
      </c>
      <c r="G22" s="22">
        <f t="shared" si="3"/>
        <v>2025</v>
      </c>
      <c r="H22" s="22">
        <f t="shared" si="3"/>
        <v>2026</v>
      </c>
      <c r="I22" s="22">
        <f t="shared" si="3"/>
        <v>2027</v>
      </c>
      <c r="J22" s="22">
        <f t="shared" si="3"/>
        <v>2028</v>
      </c>
      <c r="K22" s="22">
        <f t="shared" si="3"/>
        <v>2029</v>
      </c>
      <c r="L22" s="22">
        <f t="shared" si="3"/>
        <v>2030</v>
      </c>
      <c r="M22" s="22">
        <f t="shared" si="3"/>
        <v>2031</v>
      </c>
      <c r="N22" s="22">
        <f t="shared" si="3"/>
        <v>2032</v>
      </c>
      <c r="O22" s="22">
        <f t="shared" si="3"/>
        <v>2033</v>
      </c>
      <c r="P22" s="22">
        <f t="shared" si="3"/>
        <v>2034</v>
      </c>
      <c r="Q22" s="22">
        <f t="shared" si="3"/>
        <v>2035</v>
      </c>
      <c r="R22" s="22">
        <f t="shared" si="3"/>
        <v>2036</v>
      </c>
      <c r="S22" s="22">
        <f t="shared" si="3"/>
        <v>2037</v>
      </c>
      <c r="T22" s="22">
        <f t="shared" si="3"/>
        <v>2038</v>
      </c>
      <c r="U22" s="22">
        <f t="shared" si="3"/>
        <v>2039</v>
      </c>
      <c r="V22" s="22">
        <f t="shared" si="3"/>
        <v>2040</v>
      </c>
      <c r="W22" s="22">
        <f t="shared" si="3"/>
        <v>2041</v>
      </c>
      <c r="X22" s="22">
        <f t="shared" si="3"/>
        <v>2042</v>
      </c>
      <c r="Y22" s="22">
        <f t="shared" si="3"/>
        <v>2043</v>
      </c>
      <c r="Z22" s="22">
        <f t="shared" si="3"/>
        <v>2044</v>
      </c>
      <c r="AA22" s="22">
        <f t="shared" si="3"/>
        <v>2045</v>
      </c>
      <c r="AB22" s="22">
        <f t="shared" si="3"/>
        <v>2046</v>
      </c>
      <c r="AC22" s="22">
        <f t="shared" si="3"/>
        <v>2047</v>
      </c>
      <c r="AD22" s="22">
        <f t="shared" si="3"/>
        <v>2048</v>
      </c>
      <c r="AE22" s="22">
        <f t="shared" si="3"/>
        <v>2049</v>
      </c>
      <c r="AF22" s="22">
        <f t="shared" si="3"/>
        <v>2050</v>
      </c>
      <c r="AG22" s="22">
        <f t="shared" si="3"/>
        <v>2051</v>
      </c>
      <c r="AH22" s="22">
        <f t="shared" si="3"/>
        <v>2052</v>
      </c>
      <c r="AI22" s="22">
        <f t="shared" si="3"/>
        <v>2053</v>
      </c>
      <c r="AJ22" s="22">
        <f t="shared" si="3"/>
        <v>2054</v>
      </c>
      <c r="AK22" s="22">
        <f t="shared" si="3"/>
        <v>2055</v>
      </c>
      <c r="AL22" s="22">
        <f t="shared" si="3"/>
        <v>2056</v>
      </c>
      <c r="AM22" s="22">
        <f t="shared" si="3"/>
        <v>2057</v>
      </c>
      <c r="AN22" s="22">
        <f t="shared" si="3"/>
        <v>2058</v>
      </c>
      <c r="AO22" s="22">
        <f t="shared" si="3"/>
        <v>2059</v>
      </c>
      <c r="AP22" s="22">
        <f t="shared" si="3"/>
        <v>2060</v>
      </c>
      <c r="AQ22" s="22">
        <f t="shared" si="3"/>
        <v>2061</v>
      </c>
    </row>
    <row r="23" spans="1:43" x14ac:dyDescent="0.25">
      <c r="A23" s="3" t="s">
        <v>218</v>
      </c>
      <c r="B23" s="23" t="s">
        <v>166</v>
      </c>
      <c r="C23" s="29">
        <f>C6*'Generelle forutsetninger'!$B$17*(1+'Generelle forutsetninger'!$B$19)^(C22-$C$22)+C7+C8</f>
        <v>2712500</v>
      </c>
      <c r="D23" s="29">
        <f>D6*'Generelle forutsetninger'!$B$17*(1+'Generelle forutsetninger'!$B$19)^(D22-$C$22)+D7+D8</f>
        <v>2577500</v>
      </c>
      <c r="E23" s="29">
        <f>E6*'Generelle forutsetninger'!$B$17*(1+'Generelle forutsetninger'!$B$19)^(E22-$C$22)+E7+E8</f>
        <v>2465000</v>
      </c>
      <c r="F23" s="29">
        <f>F6*'Generelle forutsetninger'!$B$17*(1+'Generelle forutsetninger'!$B$19)^(F22-$C$22)+F7+F8</f>
        <v>0</v>
      </c>
      <c r="G23" s="29">
        <f>G6*'Generelle forutsetninger'!$B$17*(1+'Generelle forutsetninger'!$B$19)^(G22-$C$22)+G7+G8</f>
        <v>0</v>
      </c>
      <c r="H23" s="29">
        <f>H6*'Generelle forutsetninger'!$B$17*(1+'Generelle forutsetninger'!$B$19)^(H22-$C$22)+H7+H8</f>
        <v>0</v>
      </c>
      <c r="I23" s="29">
        <f>I6*'Generelle forutsetninger'!$B$17*(1+'Generelle forutsetninger'!$B$19)^(I22-$C$22)+I7+I8</f>
        <v>0</v>
      </c>
      <c r="J23" s="29">
        <f>J6*'Generelle forutsetninger'!$B$17*(1+'Generelle forutsetninger'!$B$19)^(J22-$C$22)+J7+J8</f>
        <v>0</v>
      </c>
      <c r="K23" s="29">
        <f>K6*'Generelle forutsetninger'!$B$17*(1+'Generelle forutsetninger'!$B$19)^(K22-$C$22)+K7+K8</f>
        <v>0</v>
      </c>
      <c r="L23" s="29">
        <f>L6*'Generelle forutsetninger'!$B$17*(1+'Generelle forutsetninger'!$B$19)^(L22-$C$22)+L7+L8</f>
        <v>0</v>
      </c>
      <c r="M23" s="29">
        <f>M6*'Generelle forutsetninger'!$B$17*(1+'Generelle forutsetninger'!$B$19)^(M22-$C$22)+M7+M8</f>
        <v>0</v>
      </c>
      <c r="N23" s="29">
        <f>N6*'Generelle forutsetninger'!$B$17*(1+'Generelle forutsetninger'!$B$19)^(N22-$C$22)+N7+N8</f>
        <v>0</v>
      </c>
      <c r="O23" s="29">
        <f>O6*'Generelle forutsetninger'!$B$17*(1+'Generelle forutsetninger'!$B$19)^(O22-$C$22)+O7+O8</f>
        <v>0</v>
      </c>
      <c r="P23" s="29">
        <f>P6*'Generelle forutsetninger'!$B$17*(1+'Generelle forutsetninger'!$B$19)^(P22-$C$22)+P7+P8</f>
        <v>0</v>
      </c>
      <c r="Q23" s="29">
        <f>Q6*'Generelle forutsetninger'!$B$17*(1+'Generelle forutsetninger'!$B$19)^(Q22-$C$22)+Q7+Q8</f>
        <v>0</v>
      </c>
      <c r="R23" s="29">
        <f>R6*'Generelle forutsetninger'!$B$17*(1+'Generelle forutsetninger'!$B$19)^(R22-$C$22)+R7+R8</f>
        <v>0</v>
      </c>
      <c r="S23" s="29">
        <f>S6*'Generelle forutsetninger'!$B$17*(1+'Generelle forutsetninger'!$B$19)^(S22-$C$22)+S7+S8</f>
        <v>0</v>
      </c>
      <c r="T23" s="29">
        <f>T6*'Generelle forutsetninger'!$B$17*(1+'Generelle forutsetninger'!$B$19)^(T22-$C$22)+T7+T8</f>
        <v>0</v>
      </c>
      <c r="U23" s="29">
        <f>U6*'Generelle forutsetninger'!$B$17*(1+'Generelle forutsetninger'!$B$19)^(U22-$C$22)+U7+U8</f>
        <v>0</v>
      </c>
      <c r="V23" s="29">
        <f>V6*'Generelle forutsetninger'!$B$17*(1+'Generelle forutsetninger'!$B$19)^(V22-$C$22)+V7+V8</f>
        <v>0</v>
      </c>
      <c r="W23" s="29">
        <f>W6*'Generelle forutsetninger'!$B$17*(1+'Generelle forutsetninger'!$B$19)^(W22-$C$22)+W7+W8</f>
        <v>0</v>
      </c>
      <c r="X23" s="29">
        <f>X6*'Generelle forutsetninger'!$B$17*(1+'Generelle forutsetninger'!$B$19)^(X22-$C$22)+X7+X8</f>
        <v>0</v>
      </c>
      <c r="Y23" s="29">
        <f>Y6*'Generelle forutsetninger'!$B$17*(1+'Generelle forutsetninger'!$B$19)^(Y22-$C$22)+Y7+Y8</f>
        <v>0</v>
      </c>
      <c r="Z23" s="29">
        <f>Z6*'Generelle forutsetninger'!$B$17*(1+'Generelle forutsetninger'!$B$19)^(Z22-$C$22)+Z7+Z8</f>
        <v>0</v>
      </c>
      <c r="AA23" s="29">
        <f>AA6*'Generelle forutsetninger'!$B$17*(1+'Generelle forutsetninger'!$B$19)^(AA22-$C$22)+AA7+AA8</f>
        <v>0</v>
      </c>
      <c r="AB23" s="29">
        <f>AB6*'Generelle forutsetninger'!$B$17*(1+'Generelle forutsetninger'!$B$19)^(AB22-$C$22)+AB7+AB8</f>
        <v>0</v>
      </c>
      <c r="AC23" s="29">
        <f>AC6*'Generelle forutsetninger'!$B$17*(1+'Generelle forutsetninger'!$B$19)^(AC22-$C$22)+AC7+AC8</f>
        <v>0</v>
      </c>
      <c r="AD23" s="29">
        <f>AD6*'Generelle forutsetninger'!$B$17*(1+'Generelle forutsetninger'!$B$19)^(AD22-$C$22)+AD7+AD8</f>
        <v>0</v>
      </c>
      <c r="AE23" s="29">
        <f>AE6*'Generelle forutsetninger'!$B$17*(1+'Generelle forutsetninger'!$B$19)^(AE22-$C$22)+AE7+AE8</f>
        <v>0</v>
      </c>
      <c r="AF23" s="29">
        <f>AF6*'Generelle forutsetninger'!$B$17*(1+'Generelle forutsetninger'!$B$19)^(AF22-$C$22)+AF7+AF8</f>
        <v>0</v>
      </c>
      <c r="AG23" s="29">
        <f>AG6*'Generelle forutsetninger'!$B$17*(1+'Generelle forutsetninger'!$B$19)^(AG22-$C$22)+AG7+AG8</f>
        <v>0</v>
      </c>
      <c r="AH23" s="29">
        <f>AH6*'Generelle forutsetninger'!$B$17*(1+'Generelle forutsetninger'!$B$19)^(AH22-$C$22)+AH7+AH8</f>
        <v>0</v>
      </c>
      <c r="AI23" s="29">
        <f>AI6*'Generelle forutsetninger'!$B$17*(1+'Generelle forutsetninger'!$B$19)^(AI22-$C$22)+AI7+AI8</f>
        <v>0</v>
      </c>
      <c r="AJ23" s="29">
        <f>AJ6*'Generelle forutsetninger'!$B$17*(1+'Generelle forutsetninger'!$B$19)^(AJ22-$C$22)+AJ7+AJ8</f>
        <v>0</v>
      </c>
      <c r="AK23" s="29">
        <f>AK6*'Generelle forutsetninger'!$B$17*(1+'Generelle forutsetninger'!$B$19)^(AK22-$C$22)+AK7+AK8</f>
        <v>0</v>
      </c>
      <c r="AL23" s="29">
        <f>AL6*'Generelle forutsetninger'!$B$17*(1+'Generelle forutsetninger'!$B$19)^(AL22-$C$22)+AL7+AL8</f>
        <v>0</v>
      </c>
      <c r="AM23" s="29">
        <f>AM6*'Generelle forutsetninger'!$B$17*(1+'Generelle forutsetninger'!$B$19)^(AM22-$C$22)+AM7+AM8</f>
        <v>0</v>
      </c>
      <c r="AN23" s="29">
        <f>AN6*'Generelle forutsetninger'!$B$17*(1+'Generelle forutsetninger'!$B$19)^(AN22-$C$22)+AN7+AN8</f>
        <v>0</v>
      </c>
      <c r="AO23" s="29">
        <f>AO6*'Generelle forutsetninger'!$B$17*(1+'Generelle forutsetninger'!$B$19)^(AO22-$C$22)+AO7+AO8</f>
        <v>0</v>
      </c>
      <c r="AP23" s="29">
        <f>AP6*'Generelle forutsetninger'!$B$17*(1+'Generelle forutsetninger'!$B$19)^(AP22-$C$22)+AP7+AP8</f>
        <v>0</v>
      </c>
      <c r="AQ23" s="29">
        <f>AQ6*'Generelle forutsetninger'!$B$17*(1+'Generelle forutsetninger'!$B$19)^(AQ22-$C$22)+AQ7+AQ8</f>
        <v>0</v>
      </c>
    </row>
    <row r="24" spans="1:43" x14ac:dyDescent="0.25">
      <c r="A24" s="3" t="s">
        <v>222</v>
      </c>
      <c r="B24" s="23" t="s">
        <v>168</v>
      </c>
      <c r="C24" s="29">
        <f>C10</f>
        <v>11887500</v>
      </c>
      <c r="D24" s="29">
        <f t="shared" ref="D24:AQ24" si="4">D10</f>
        <v>15922500</v>
      </c>
      <c r="E24" s="29">
        <f t="shared" si="4"/>
        <v>4035000</v>
      </c>
      <c r="F24" s="29">
        <f t="shared" si="4"/>
        <v>0</v>
      </c>
      <c r="G24" s="29">
        <f t="shared" si="4"/>
        <v>0</v>
      </c>
      <c r="H24" s="29">
        <f t="shared" si="4"/>
        <v>0</v>
      </c>
      <c r="I24" s="29">
        <f t="shared" si="4"/>
        <v>0</v>
      </c>
      <c r="J24" s="29">
        <f t="shared" si="4"/>
        <v>0</v>
      </c>
      <c r="K24" s="29">
        <f t="shared" si="4"/>
        <v>0</v>
      </c>
      <c r="L24" s="29">
        <f t="shared" si="4"/>
        <v>0</v>
      </c>
      <c r="M24" s="29">
        <f t="shared" si="4"/>
        <v>0</v>
      </c>
      <c r="N24" s="29">
        <f t="shared" si="4"/>
        <v>0</v>
      </c>
      <c r="O24" s="29">
        <f t="shared" si="4"/>
        <v>0</v>
      </c>
      <c r="P24" s="29">
        <f t="shared" si="4"/>
        <v>0</v>
      </c>
      <c r="Q24" s="29">
        <f t="shared" si="4"/>
        <v>0</v>
      </c>
      <c r="R24" s="29">
        <f t="shared" si="4"/>
        <v>0</v>
      </c>
      <c r="S24" s="29">
        <f t="shared" si="4"/>
        <v>0</v>
      </c>
      <c r="T24" s="29">
        <f t="shared" si="4"/>
        <v>0</v>
      </c>
      <c r="U24" s="29">
        <f t="shared" si="4"/>
        <v>0</v>
      </c>
      <c r="V24" s="29">
        <f t="shared" si="4"/>
        <v>0</v>
      </c>
      <c r="W24" s="29">
        <f t="shared" si="4"/>
        <v>0</v>
      </c>
      <c r="X24" s="29">
        <f t="shared" si="4"/>
        <v>0</v>
      </c>
      <c r="Y24" s="29">
        <f t="shared" si="4"/>
        <v>0</v>
      </c>
      <c r="Z24" s="29">
        <f t="shared" si="4"/>
        <v>0</v>
      </c>
      <c r="AA24" s="29">
        <f t="shared" si="4"/>
        <v>0</v>
      </c>
      <c r="AB24" s="29">
        <f t="shared" si="4"/>
        <v>0</v>
      </c>
      <c r="AC24" s="29">
        <f t="shared" si="4"/>
        <v>0</v>
      </c>
      <c r="AD24" s="29">
        <f t="shared" si="4"/>
        <v>0</v>
      </c>
      <c r="AE24" s="29">
        <f t="shared" si="4"/>
        <v>0</v>
      </c>
      <c r="AF24" s="29">
        <f t="shared" si="4"/>
        <v>0</v>
      </c>
      <c r="AG24" s="29">
        <f t="shared" si="4"/>
        <v>0</v>
      </c>
      <c r="AH24" s="29">
        <f t="shared" si="4"/>
        <v>0</v>
      </c>
      <c r="AI24" s="29">
        <f t="shared" si="4"/>
        <v>0</v>
      </c>
      <c r="AJ24" s="29">
        <f t="shared" si="4"/>
        <v>0</v>
      </c>
      <c r="AK24" s="29">
        <f t="shared" si="4"/>
        <v>0</v>
      </c>
      <c r="AL24" s="29">
        <f t="shared" si="4"/>
        <v>0</v>
      </c>
      <c r="AM24" s="29">
        <f t="shared" si="4"/>
        <v>0</v>
      </c>
      <c r="AN24" s="29">
        <f t="shared" si="4"/>
        <v>0</v>
      </c>
      <c r="AO24" s="29">
        <f t="shared" si="4"/>
        <v>0</v>
      </c>
      <c r="AP24" s="29">
        <f t="shared" si="4"/>
        <v>0</v>
      </c>
      <c r="AQ24" s="29">
        <f t="shared" si="4"/>
        <v>0</v>
      </c>
    </row>
    <row r="25" spans="1:43" x14ac:dyDescent="0.25">
      <c r="A25" s="3" t="s">
        <v>223</v>
      </c>
      <c r="B25" s="23" t="s">
        <v>168</v>
      </c>
      <c r="C25" s="29">
        <f>C13*'Generelle forutsetninger'!$B$17*(1+'Generelle forutsetninger'!$B$19)^(C$22-$C$22)+C14+C15</f>
        <v>0</v>
      </c>
      <c r="D25" s="29">
        <f>D13*'Generelle forutsetninger'!$B$17*(1+'Generelle forutsetninger'!$B$19)^(D$22-$C$22)+D14+D15</f>
        <v>0</v>
      </c>
      <c r="E25" s="29">
        <f>E13*'Generelle forutsetninger'!$B$17*(1+'Generelle forutsetninger'!$B$19)^(E$22-$C$22)+E14+E15</f>
        <v>0</v>
      </c>
      <c r="F25" s="29">
        <f>F13*'Generelle forutsetninger'!$B$17*(1+'Generelle forutsetninger'!$B$19)^(F$22-$C$22)+F14+F15</f>
        <v>0</v>
      </c>
      <c r="G25" s="29">
        <f>G13*'Generelle forutsetninger'!$B$17*(1+'Generelle forutsetninger'!$B$19)^(G$22-$C$22)+G14+G15</f>
        <v>0</v>
      </c>
      <c r="H25" s="29">
        <f>H13*'Generelle forutsetninger'!$B$17*(1+'Generelle forutsetninger'!$B$19)^(H$22-$C$22)+H14+H15</f>
        <v>0</v>
      </c>
      <c r="I25" s="29">
        <f>I13*'Generelle forutsetninger'!$B$17*(1+'Generelle forutsetninger'!$B$19)^(I$22-$C$22)+I14+I15</f>
        <v>0</v>
      </c>
      <c r="J25" s="29">
        <f>J13*'Generelle forutsetninger'!$B$17*(1+'Generelle forutsetninger'!$B$19)^(J$22-$C$22)+J14+J15</f>
        <v>0</v>
      </c>
      <c r="K25" s="29">
        <f>K13*'Generelle forutsetninger'!$B$17*(1+'Generelle forutsetninger'!$B$19)^(K$22-$C$22)+K14+K15</f>
        <v>0</v>
      </c>
      <c r="L25" s="29">
        <f>L13*'Generelle forutsetninger'!$B$17*(1+'Generelle forutsetninger'!$B$19)^(L$22-$C$22)+L14+L15</f>
        <v>0</v>
      </c>
      <c r="M25" s="29">
        <f>M13*'Generelle forutsetninger'!$B$17*(1+'Generelle forutsetninger'!$B$19)^(M$22-$C$22)+M14+M15</f>
        <v>0</v>
      </c>
      <c r="N25" s="29">
        <f>N13*'Generelle forutsetninger'!$B$17*(1+'Generelle forutsetninger'!$B$19)^(N$22-$C$22)+N14+N15</f>
        <v>0</v>
      </c>
      <c r="O25" s="29">
        <f>O13*'Generelle forutsetninger'!$B$17*(1+'Generelle forutsetninger'!$B$19)^(O$22-$C$22)+O14+O15</f>
        <v>0</v>
      </c>
      <c r="P25" s="29">
        <f>P13*'Generelle forutsetninger'!$B$17*(1+'Generelle forutsetninger'!$B$19)^(P$22-$C$22)+P14+P15</f>
        <v>0</v>
      </c>
      <c r="Q25" s="29">
        <f>Q13*'Generelle forutsetninger'!$B$17*(1+'Generelle forutsetninger'!$B$19)^(Q$22-$C$22)+Q14+Q15</f>
        <v>0</v>
      </c>
      <c r="R25" s="29">
        <f>R13*'Generelle forutsetninger'!$B$17*(1+'Generelle forutsetninger'!$B$19)^(R$22-$C$22)+R14+R15</f>
        <v>0</v>
      </c>
      <c r="S25" s="29">
        <f>S13*'Generelle forutsetninger'!$B$17*(1+'Generelle forutsetninger'!$B$19)^(S$22-$C$22)+S14+S15</f>
        <v>0</v>
      </c>
      <c r="T25" s="29">
        <f>T13*'Generelle forutsetninger'!$B$17*(1+'Generelle forutsetninger'!$B$19)^(T$22-$C$22)+T14+T15</f>
        <v>0</v>
      </c>
      <c r="U25" s="29">
        <f>U13*'Generelle forutsetninger'!$B$17*(1+'Generelle forutsetninger'!$B$19)^(U$22-$C$22)+U14+U15</f>
        <v>0</v>
      </c>
      <c r="V25" s="29">
        <f>V13*'Generelle forutsetninger'!$B$17*(1+'Generelle forutsetninger'!$B$19)^(V$22-$C$22)+V14+V15</f>
        <v>0</v>
      </c>
      <c r="W25" s="29">
        <f>W13*'Generelle forutsetninger'!$B$17*(1+'Generelle forutsetninger'!$B$19)^(W$22-$C$22)+W14+W15</f>
        <v>0</v>
      </c>
      <c r="X25" s="29">
        <f>X13*'Generelle forutsetninger'!$B$17*(1+'Generelle forutsetninger'!$B$19)^(X$22-$C$22)+X14+X15</f>
        <v>0</v>
      </c>
      <c r="Y25" s="29">
        <f>Y13*'Generelle forutsetninger'!$B$17*(1+'Generelle forutsetninger'!$B$19)^(Y$22-$C$22)+Y14+Y15</f>
        <v>0</v>
      </c>
      <c r="Z25" s="29">
        <f>Z13*'Generelle forutsetninger'!$B$17*(1+'Generelle forutsetninger'!$B$19)^(Z$22-$C$22)+Z14+Z15</f>
        <v>0</v>
      </c>
      <c r="AA25" s="29">
        <f>AA13*'Generelle forutsetninger'!$B$17*(1+'Generelle forutsetninger'!$B$19)^(AA$22-$C$22)+AA14+AA15</f>
        <v>0</v>
      </c>
      <c r="AB25" s="29">
        <f>AB13*'Generelle forutsetninger'!$B$17*(1+'Generelle forutsetninger'!$B$19)^(AB$22-$C$22)+AB14+AB15</f>
        <v>0</v>
      </c>
      <c r="AC25" s="29">
        <f>AC13*'Generelle forutsetninger'!$B$17*(1+'Generelle forutsetninger'!$B$19)^(AC$22-$C$22)+AC14+AC15</f>
        <v>0</v>
      </c>
      <c r="AD25" s="29">
        <f>AD13*'Generelle forutsetninger'!$B$17*(1+'Generelle forutsetninger'!$B$19)^(AD$22-$C$22)+AD14+AD15</f>
        <v>0</v>
      </c>
      <c r="AE25" s="29">
        <f>AE13*'Generelle forutsetninger'!$B$17*(1+'Generelle forutsetninger'!$B$19)^(AE$22-$C$22)+AE14+AE15</f>
        <v>0</v>
      </c>
      <c r="AF25" s="29">
        <f>AF13*'Generelle forutsetninger'!$B$17*(1+'Generelle forutsetninger'!$B$19)^(AF$22-$C$22)+AF14+AF15</f>
        <v>0</v>
      </c>
      <c r="AG25" s="29">
        <f>AG13*'Generelle forutsetninger'!$B$17*(1+'Generelle forutsetninger'!$B$19)^(AG$22-$C$22)+AG14+AG15</f>
        <v>0</v>
      </c>
      <c r="AH25" s="29">
        <f>AH13*'Generelle forutsetninger'!$B$17*(1+'Generelle forutsetninger'!$B$19)^(AH$22-$C$22)+AH14+AH15</f>
        <v>0</v>
      </c>
      <c r="AI25" s="29">
        <f>AI13*'Generelle forutsetninger'!$B$17*(1+'Generelle forutsetninger'!$B$19)^(AI$22-$C$22)+AI14+AI15</f>
        <v>0</v>
      </c>
      <c r="AJ25" s="29">
        <f>AJ13*'Generelle forutsetninger'!$B$17*(1+'Generelle forutsetninger'!$B$19)^(AJ$22-$C$22)+AJ14+AJ15</f>
        <v>0</v>
      </c>
      <c r="AK25" s="29">
        <f>AK13*'Generelle forutsetninger'!$B$17*(1+'Generelle forutsetninger'!$B$19)^(AK$22-$C$22)+AK14+AK15</f>
        <v>0</v>
      </c>
      <c r="AL25" s="29">
        <f>AL13*'Generelle forutsetninger'!$B$17*(1+'Generelle forutsetninger'!$B$19)^(AL$22-$C$22)+AL14+AL15</f>
        <v>0</v>
      </c>
      <c r="AM25" s="29">
        <f>AM13*'Generelle forutsetninger'!$B$17*(1+'Generelle forutsetninger'!$B$19)^(AM$22-$C$22)+AM14+AM15</f>
        <v>0</v>
      </c>
      <c r="AN25" s="29">
        <f>AN13*'Generelle forutsetninger'!$B$17*(1+'Generelle forutsetninger'!$B$19)^(AN$22-$C$22)+AN14+AN15</f>
        <v>0</v>
      </c>
      <c r="AO25" s="29">
        <f>AO13*'Generelle forutsetninger'!$B$17*(1+'Generelle forutsetninger'!$B$19)^(AO$22-$C$22)+AO14+AO15</f>
        <v>0</v>
      </c>
      <c r="AP25" s="29">
        <f>AP13*'Generelle forutsetninger'!$B$17*(1+'Generelle forutsetninger'!$B$19)^(AP$22-$C$22)+AP14+AP15</f>
        <v>0</v>
      </c>
      <c r="AQ25" s="29">
        <f>AQ13*'Generelle forutsetninger'!$B$17*(1+'Generelle forutsetninger'!$B$19)^(AQ$22-$C$22)+AQ14+AQ15</f>
        <v>0</v>
      </c>
    </row>
    <row r="26" spans="1:43" x14ac:dyDescent="0.25">
      <c r="A26" s="3" t="s">
        <v>227</v>
      </c>
      <c r="B26" s="65" t="s">
        <v>168</v>
      </c>
      <c r="C26" s="29">
        <f>C18*'Generelle forutsetninger'!$B$17*(1+'Generelle forutsetninger'!$B$19)^(C$22-$C$22)+C19+C20</f>
        <v>0</v>
      </c>
      <c r="D26" s="29">
        <f>D18*'Generelle forutsetninger'!$B$17*(1+'Generelle forutsetninger'!$B$19)^(D$22-$C$22)+D19+D20</f>
        <v>0</v>
      </c>
      <c r="E26" s="29">
        <f>E18*'Generelle forutsetninger'!$B$17*(1+'Generelle forutsetninger'!$B$19)^(E$22-$C$22)+E19+E20</f>
        <v>500000</v>
      </c>
      <c r="F26" s="29">
        <f>F18*'Generelle forutsetninger'!$B$17*(1+'Generelle forutsetninger'!$B$19)^(F$22-$C$22)+F19+F20</f>
        <v>0</v>
      </c>
      <c r="G26" s="29">
        <f>G18*'Generelle forutsetninger'!$B$17*(1+'Generelle forutsetninger'!$B$19)^(G$22-$C$22)+G19+G20</f>
        <v>0</v>
      </c>
      <c r="H26" s="29">
        <f>H18*'Generelle forutsetninger'!$B$17*(1+'Generelle forutsetninger'!$B$19)^(H$22-$C$22)+H19+H20</f>
        <v>0</v>
      </c>
      <c r="I26" s="29">
        <f>I18*'Generelle forutsetninger'!$B$17*(1+'Generelle forutsetninger'!$B$19)^(I$22-$C$22)+I19+I20</f>
        <v>0</v>
      </c>
      <c r="J26" s="29">
        <f>J18*'Generelle forutsetninger'!$B$17*(1+'Generelle forutsetninger'!$B$19)^(J$22-$C$22)+J19+J20</f>
        <v>0</v>
      </c>
      <c r="K26" s="29">
        <f>K18*'Generelle forutsetninger'!$B$17*(1+'Generelle forutsetninger'!$B$19)^(K$22-$C$22)+K19+K20</f>
        <v>0</v>
      </c>
      <c r="L26" s="29">
        <f>L18*'Generelle forutsetninger'!$B$17*(1+'Generelle forutsetninger'!$B$19)^(L$22-$C$22)+L19+L20</f>
        <v>0</v>
      </c>
      <c r="M26" s="29">
        <f>M18*'Generelle forutsetninger'!$B$17*(1+'Generelle forutsetninger'!$B$19)^(M$22-$C$22)+M19+M20</f>
        <v>0</v>
      </c>
      <c r="N26" s="29">
        <f>N18*'Generelle forutsetninger'!$B$17*(1+'Generelle forutsetninger'!$B$19)^(N$22-$C$22)+N19+N20</f>
        <v>0</v>
      </c>
      <c r="O26" s="29">
        <f>O18*'Generelle forutsetninger'!$B$17*(1+'Generelle forutsetninger'!$B$19)^(O$22-$C$22)+O19+O20</f>
        <v>0</v>
      </c>
      <c r="P26" s="29">
        <f>P18*'Generelle forutsetninger'!$B$17*(1+'Generelle forutsetninger'!$B$19)^(P$22-$C$22)+P19+P20</f>
        <v>0</v>
      </c>
      <c r="Q26" s="29">
        <f>Q18*'Generelle forutsetninger'!$B$17*(1+'Generelle forutsetninger'!$B$19)^(Q$22-$C$22)+Q19+Q20</f>
        <v>0</v>
      </c>
      <c r="R26" s="29">
        <f>R18*'Generelle forutsetninger'!$B$17*(1+'Generelle forutsetninger'!$B$19)^(R$22-$C$22)+R19+R20</f>
        <v>0</v>
      </c>
      <c r="S26" s="29">
        <f>S18*'Generelle forutsetninger'!$B$17*(1+'Generelle forutsetninger'!$B$19)^(S$22-$C$22)+S19+S20</f>
        <v>0</v>
      </c>
      <c r="T26" s="29">
        <f>T18*'Generelle forutsetninger'!$B$17*(1+'Generelle forutsetninger'!$B$19)^(T$22-$C$22)+T19+T20</f>
        <v>0</v>
      </c>
      <c r="U26" s="29">
        <f>U18*'Generelle forutsetninger'!$B$17*(1+'Generelle forutsetninger'!$B$19)^(U$22-$C$22)+U19+U20</f>
        <v>0</v>
      </c>
      <c r="V26" s="29">
        <f>V18*'Generelle forutsetninger'!$B$17*(1+'Generelle forutsetninger'!$B$19)^(V$22-$C$22)+V19+V20</f>
        <v>0</v>
      </c>
      <c r="W26" s="29">
        <f>W18*'Generelle forutsetninger'!$B$17*(1+'Generelle forutsetninger'!$B$19)^(W$22-$C$22)+W19+W20</f>
        <v>0</v>
      </c>
      <c r="X26" s="29">
        <f>X18*'Generelle forutsetninger'!$B$17*(1+'Generelle forutsetninger'!$B$19)^(X$22-$C$22)+X19+X20</f>
        <v>0</v>
      </c>
      <c r="Y26" s="29">
        <f>Y18*'Generelle forutsetninger'!$B$17*(1+'Generelle forutsetninger'!$B$19)^(Y$22-$C$22)+Y19+Y20</f>
        <v>0</v>
      </c>
      <c r="Z26" s="29">
        <f>Z18*'Generelle forutsetninger'!$B$17*(1+'Generelle forutsetninger'!$B$19)^(Z$22-$C$22)+Z19+Z20</f>
        <v>0</v>
      </c>
      <c r="AA26" s="29">
        <f>AA18*'Generelle forutsetninger'!$B$17*(1+'Generelle forutsetninger'!$B$19)^(AA$22-$C$22)+AA19+AA20</f>
        <v>0</v>
      </c>
      <c r="AB26" s="29">
        <f>AB18*'Generelle forutsetninger'!$B$17*(1+'Generelle forutsetninger'!$B$19)^(AB$22-$C$22)+AB19+AB20</f>
        <v>0</v>
      </c>
      <c r="AC26" s="29">
        <f>AC18*'Generelle forutsetninger'!$B$17*(1+'Generelle forutsetninger'!$B$19)^(AC$22-$C$22)+AC19+AC20</f>
        <v>0</v>
      </c>
      <c r="AD26" s="29">
        <f>AD18*'Generelle forutsetninger'!$B$17*(1+'Generelle forutsetninger'!$B$19)^(AD$22-$C$22)+AD19+AD20</f>
        <v>0</v>
      </c>
      <c r="AE26" s="29">
        <f>AE18*'Generelle forutsetninger'!$B$17*(1+'Generelle forutsetninger'!$B$19)^(AE$22-$C$22)+AE19+AE20</f>
        <v>0</v>
      </c>
      <c r="AF26" s="29">
        <f>AF18*'Generelle forutsetninger'!$B$17*(1+'Generelle forutsetninger'!$B$19)^(AF$22-$C$22)+AF19+AF20</f>
        <v>0</v>
      </c>
      <c r="AG26" s="29">
        <f>AG18*'Generelle forutsetninger'!$B$17*(1+'Generelle forutsetninger'!$B$19)^(AG$22-$C$22)+AG19+AG20</f>
        <v>0</v>
      </c>
      <c r="AH26" s="29">
        <f>AH18*'Generelle forutsetninger'!$B$17*(1+'Generelle forutsetninger'!$B$19)^(AH$22-$C$22)+AH19+AH20</f>
        <v>0</v>
      </c>
      <c r="AI26" s="29">
        <f>AI18*'Generelle forutsetninger'!$B$17*(1+'Generelle forutsetninger'!$B$19)^(AI$22-$C$22)+AI19+AI20</f>
        <v>0</v>
      </c>
      <c r="AJ26" s="29">
        <f>AJ18*'Generelle forutsetninger'!$B$17*(1+'Generelle forutsetninger'!$B$19)^(AJ$22-$C$22)+AJ19+AJ20</f>
        <v>0</v>
      </c>
      <c r="AK26" s="29">
        <f>AK18*'Generelle forutsetninger'!$B$17*(1+'Generelle forutsetninger'!$B$19)^(AK$22-$C$22)+AK19+AK20</f>
        <v>0</v>
      </c>
      <c r="AL26" s="29">
        <f>AL18*'Generelle forutsetninger'!$B$17*(1+'Generelle forutsetninger'!$B$19)^(AL$22-$C$22)+AL19+AL20</f>
        <v>0</v>
      </c>
      <c r="AM26" s="29">
        <f>AM18*'Generelle forutsetninger'!$B$17*(1+'Generelle forutsetninger'!$B$19)^(AM$22-$C$22)+AM19+AM20</f>
        <v>0</v>
      </c>
      <c r="AN26" s="29">
        <f>AN18*'Generelle forutsetninger'!$B$17*(1+'Generelle forutsetninger'!$B$19)^(AN$22-$C$22)+AN19+AN20</f>
        <v>0</v>
      </c>
      <c r="AO26" s="29">
        <f>AO18*'Generelle forutsetninger'!$B$17*(1+'Generelle forutsetninger'!$B$19)^(AO$22-$C$22)+AO19+AO20</f>
        <v>0</v>
      </c>
      <c r="AP26" s="29">
        <f>AP18*'Generelle forutsetninger'!$B$17*(1+'Generelle forutsetninger'!$B$19)^(AP$22-$C$22)+AP19+AP20</f>
        <v>0</v>
      </c>
      <c r="AQ26" s="29">
        <f>AQ18*'Generelle forutsetninger'!$B$17*(1+'Generelle forutsetninger'!$B$19)^(AQ$22-$C$22)+AQ19+AQ20</f>
        <v>0</v>
      </c>
    </row>
    <row r="27" spans="1:43" ht="15.75" thickBot="1" x14ac:dyDescent="0.3">
      <c r="A27" s="66" t="s">
        <v>231</v>
      </c>
      <c r="B27" s="67" t="s">
        <v>168</v>
      </c>
      <c r="C27" s="68">
        <f>SUM(C23:C26)</f>
        <v>14600000</v>
      </c>
      <c r="D27" s="68">
        <f t="shared" ref="D27:AQ27" si="5">SUM(D23:D26)</f>
        <v>18500000</v>
      </c>
      <c r="E27" s="68">
        <f t="shared" si="5"/>
        <v>7000000</v>
      </c>
      <c r="F27" s="68">
        <f t="shared" si="5"/>
        <v>0</v>
      </c>
      <c r="G27" s="68">
        <f t="shared" si="5"/>
        <v>0</v>
      </c>
      <c r="H27" s="68">
        <f t="shared" si="5"/>
        <v>0</v>
      </c>
      <c r="I27" s="68">
        <f t="shared" si="5"/>
        <v>0</v>
      </c>
      <c r="J27" s="68">
        <f t="shared" si="5"/>
        <v>0</v>
      </c>
      <c r="K27" s="68">
        <f t="shared" si="5"/>
        <v>0</v>
      </c>
      <c r="L27" s="68">
        <f t="shared" si="5"/>
        <v>0</v>
      </c>
      <c r="M27" s="68">
        <f t="shared" si="5"/>
        <v>0</v>
      </c>
      <c r="N27" s="68">
        <f t="shared" si="5"/>
        <v>0</v>
      </c>
      <c r="O27" s="68">
        <f t="shared" si="5"/>
        <v>0</v>
      </c>
      <c r="P27" s="68">
        <f t="shared" si="5"/>
        <v>0</v>
      </c>
      <c r="Q27" s="68">
        <f t="shared" si="5"/>
        <v>0</v>
      </c>
      <c r="R27" s="68">
        <f t="shared" si="5"/>
        <v>0</v>
      </c>
      <c r="S27" s="68">
        <f t="shared" si="5"/>
        <v>0</v>
      </c>
      <c r="T27" s="68">
        <f t="shared" si="5"/>
        <v>0</v>
      </c>
      <c r="U27" s="68">
        <f t="shared" si="5"/>
        <v>0</v>
      </c>
      <c r="V27" s="68">
        <f t="shared" si="5"/>
        <v>0</v>
      </c>
      <c r="W27" s="68">
        <f t="shared" si="5"/>
        <v>0</v>
      </c>
      <c r="X27" s="68">
        <f t="shared" si="5"/>
        <v>0</v>
      </c>
      <c r="Y27" s="68">
        <f t="shared" si="5"/>
        <v>0</v>
      </c>
      <c r="Z27" s="68">
        <f t="shared" si="5"/>
        <v>0</v>
      </c>
      <c r="AA27" s="68">
        <f t="shared" si="5"/>
        <v>0</v>
      </c>
      <c r="AB27" s="68">
        <f t="shared" si="5"/>
        <v>0</v>
      </c>
      <c r="AC27" s="68">
        <f t="shared" si="5"/>
        <v>0</v>
      </c>
      <c r="AD27" s="68">
        <f t="shared" si="5"/>
        <v>0</v>
      </c>
      <c r="AE27" s="68">
        <f t="shared" si="5"/>
        <v>0</v>
      </c>
      <c r="AF27" s="68">
        <f t="shared" si="5"/>
        <v>0</v>
      </c>
      <c r="AG27" s="68">
        <f t="shared" si="5"/>
        <v>0</v>
      </c>
      <c r="AH27" s="68">
        <f t="shared" si="5"/>
        <v>0</v>
      </c>
      <c r="AI27" s="68">
        <f t="shared" si="5"/>
        <v>0</v>
      </c>
      <c r="AJ27" s="68">
        <f t="shared" si="5"/>
        <v>0</v>
      </c>
      <c r="AK27" s="68">
        <f t="shared" si="5"/>
        <v>0</v>
      </c>
      <c r="AL27" s="68">
        <f t="shared" si="5"/>
        <v>0</v>
      </c>
      <c r="AM27" s="68">
        <f t="shared" si="5"/>
        <v>0</v>
      </c>
      <c r="AN27" s="68">
        <f t="shared" si="5"/>
        <v>0</v>
      </c>
      <c r="AO27" s="68">
        <f t="shared" si="5"/>
        <v>0</v>
      </c>
      <c r="AP27" s="68">
        <f t="shared" si="5"/>
        <v>0</v>
      </c>
      <c r="AQ27" s="68">
        <f t="shared" si="5"/>
        <v>0</v>
      </c>
    </row>
    <row r="28" spans="1:43" ht="15.75" thickTop="1" x14ac:dyDescent="0.25">
      <c r="B28" s="3"/>
    </row>
    <row r="29" spans="1:43" x14ac:dyDescent="0.25">
      <c r="A29" s="3" t="s">
        <v>232</v>
      </c>
      <c r="B29" s="23" t="s">
        <v>166</v>
      </c>
      <c r="C29" s="29">
        <f>0.2*C27</f>
        <v>2920000</v>
      </c>
      <c r="D29" s="29">
        <f>0.2*D27</f>
        <v>3700000</v>
      </c>
      <c r="E29" s="29">
        <f t="shared" ref="E29:AQ29" si="6">0.2*E27</f>
        <v>1400000</v>
      </c>
      <c r="F29" s="29">
        <f t="shared" si="6"/>
        <v>0</v>
      </c>
      <c r="G29" s="29">
        <f t="shared" si="6"/>
        <v>0</v>
      </c>
      <c r="H29" s="29">
        <f t="shared" si="6"/>
        <v>0</v>
      </c>
      <c r="I29" s="29">
        <f t="shared" si="6"/>
        <v>0</v>
      </c>
      <c r="J29" s="29">
        <f t="shared" si="6"/>
        <v>0</v>
      </c>
      <c r="K29" s="29">
        <f t="shared" si="6"/>
        <v>0</v>
      </c>
      <c r="L29" s="29">
        <f t="shared" si="6"/>
        <v>0</v>
      </c>
      <c r="M29" s="29">
        <f t="shared" si="6"/>
        <v>0</v>
      </c>
      <c r="N29" s="29">
        <f t="shared" si="6"/>
        <v>0</v>
      </c>
      <c r="O29" s="29">
        <f t="shared" si="6"/>
        <v>0</v>
      </c>
      <c r="P29" s="29">
        <f t="shared" si="6"/>
        <v>0</v>
      </c>
      <c r="Q29" s="29">
        <f t="shared" si="6"/>
        <v>0</v>
      </c>
      <c r="R29" s="29">
        <f t="shared" si="6"/>
        <v>0</v>
      </c>
      <c r="S29" s="29">
        <f t="shared" si="6"/>
        <v>0</v>
      </c>
      <c r="T29" s="29">
        <f t="shared" si="6"/>
        <v>0</v>
      </c>
      <c r="U29" s="29">
        <f t="shared" si="6"/>
        <v>0</v>
      </c>
      <c r="V29" s="29">
        <f t="shared" si="6"/>
        <v>0</v>
      </c>
      <c r="W29" s="29">
        <f t="shared" si="6"/>
        <v>0</v>
      </c>
      <c r="X29" s="29">
        <f t="shared" si="6"/>
        <v>0</v>
      </c>
      <c r="Y29" s="29">
        <f t="shared" si="6"/>
        <v>0</v>
      </c>
      <c r="Z29" s="29">
        <f t="shared" si="6"/>
        <v>0</v>
      </c>
      <c r="AA29" s="29">
        <f t="shared" si="6"/>
        <v>0</v>
      </c>
      <c r="AB29" s="29">
        <f t="shared" si="6"/>
        <v>0</v>
      </c>
      <c r="AC29" s="29">
        <f t="shared" si="6"/>
        <v>0</v>
      </c>
      <c r="AD29" s="29">
        <f t="shared" si="6"/>
        <v>0</v>
      </c>
      <c r="AE29" s="29">
        <f t="shared" si="6"/>
        <v>0</v>
      </c>
      <c r="AF29" s="29">
        <f t="shared" si="6"/>
        <v>0</v>
      </c>
      <c r="AG29" s="29">
        <f t="shared" si="6"/>
        <v>0</v>
      </c>
      <c r="AH29" s="29">
        <f t="shared" si="6"/>
        <v>0</v>
      </c>
      <c r="AI29" s="29">
        <f t="shared" si="6"/>
        <v>0</v>
      </c>
      <c r="AJ29" s="29">
        <f t="shared" si="6"/>
        <v>0</v>
      </c>
      <c r="AK29" s="29">
        <f t="shared" si="6"/>
        <v>0</v>
      </c>
      <c r="AL29" s="29">
        <f t="shared" si="6"/>
        <v>0</v>
      </c>
      <c r="AM29" s="29">
        <f t="shared" si="6"/>
        <v>0</v>
      </c>
      <c r="AN29" s="29">
        <f t="shared" si="6"/>
        <v>0</v>
      </c>
      <c r="AO29" s="29">
        <f t="shared" si="6"/>
        <v>0</v>
      </c>
      <c r="AP29" s="29">
        <f t="shared" si="6"/>
        <v>0</v>
      </c>
      <c r="AQ29" s="29">
        <f t="shared" si="6"/>
        <v>0</v>
      </c>
    </row>
    <row r="31" spans="1:43" x14ac:dyDescent="0.25">
      <c r="A31" s="63" t="s">
        <v>233</v>
      </c>
      <c r="B31" s="21"/>
      <c r="C31" s="22">
        <f>'Generelle forutsetninger'!$B$7</f>
        <v>2021</v>
      </c>
      <c r="D31" s="22">
        <f t="shared" ref="D31:AQ31" si="7">D5</f>
        <v>2022</v>
      </c>
      <c r="E31" s="22">
        <f t="shared" si="7"/>
        <v>2023</v>
      </c>
      <c r="F31" s="22">
        <f t="shared" si="7"/>
        <v>2024</v>
      </c>
      <c r="G31" s="22">
        <f t="shared" si="7"/>
        <v>2025</v>
      </c>
      <c r="H31" s="22">
        <f t="shared" si="7"/>
        <v>2026</v>
      </c>
      <c r="I31" s="22">
        <f t="shared" si="7"/>
        <v>2027</v>
      </c>
      <c r="J31" s="22">
        <f t="shared" si="7"/>
        <v>2028</v>
      </c>
      <c r="K31" s="22">
        <f t="shared" si="7"/>
        <v>2029</v>
      </c>
      <c r="L31" s="22">
        <f t="shared" si="7"/>
        <v>2030</v>
      </c>
      <c r="M31" s="22">
        <f t="shared" si="7"/>
        <v>2031</v>
      </c>
      <c r="N31" s="22">
        <f t="shared" si="7"/>
        <v>2032</v>
      </c>
      <c r="O31" s="22">
        <f t="shared" si="7"/>
        <v>2033</v>
      </c>
      <c r="P31" s="22">
        <f t="shared" si="7"/>
        <v>2034</v>
      </c>
      <c r="Q31" s="22">
        <f t="shared" si="7"/>
        <v>2035</v>
      </c>
      <c r="R31" s="22">
        <f t="shared" si="7"/>
        <v>2036</v>
      </c>
      <c r="S31" s="22">
        <f t="shared" si="7"/>
        <v>2037</v>
      </c>
      <c r="T31" s="22">
        <f t="shared" si="7"/>
        <v>2038</v>
      </c>
      <c r="U31" s="22">
        <f t="shared" si="7"/>
        <v>2039</v>
      </c>
      <c r="V31" s="22">
        <f t="shared" si="7"/>
        <v>2040</v>
      </c>
      <c r="W31" s="22">
        <f t="shared" si="7"/>
        <v>2041</v>
      </c>
      <c r="X31" s="22">
        <f t="shared" si="7"/>
        <v>2042</v>
      </c>
      <c r="Y31" s="22">
        <f t="shared" si="7"/>
        <v>2043</v>
      </c>
      <c r="Z31" s="22">
        <f t="shared" si="7"/>
        <v>2044</v>
      </c>
      <c r="AA31" s="22">
        <f t="shared" si="7"/>
        <v>2045</v>
      </c>
      <c r="AB31" s="22">
        <f t="shared" si="7"/>
        <v>2046</v>
      </c>
      <c r="AC31" s="22">
        <f t="shared" si="7"/>
        <v>2047</v>
      </c>
      <c r="AD31" s="22">
        <f t="shared" si="7"/>
        <v>2048</v>
      </c>
      <c r="AE31" s="22">
        <f t="shared" si="7"/>
        <v>2049</v>
      </c>
      <c r="AF31" s="22">
        <f t="shared" si="7"/>
        <v>2050</v>
      </c>
      <c r="AG31" s="22">
        <f t="shared" si="7"/>
        <v>2051</v>
      </c>
      <c r="AH31" s="22">
        <f t="shared" si="7"/>
        <v>2052</v>
      </c>
      <c r="AI31" s="22">
        <f t="shared" si="7"/>
        <v>2053</v>
      </c>
      <c r="AJ31" s="22">
        <f t="shared" si="7"/>
        <v>2054</v>
      </c>
      <c r="AK31" s="22">
        <f t="shared" si="7"/>
        <v>2055</v>
      </c>
      <c r="AL31" s="22">
        <f t="shared" si="7"/>
        <v>2056</v>
      </c>
      <c r="AM31" s="22">
        <f t="shared" si="7"/>
        <v>2057</v>
      </c>
      <c r="AN31" s="22">
        <f t="shared" si="7"/>
        <v>2058</v>
      </c>
      <c r="AO31" s="22">
        <f t="shared" si="7"/>
        <v>2059</v>
      </c>
      <c r="AP31" s="22">
        <f t="shared" si="7"/>
        <v>2060</v>
      </c>
      <c r="AQ31" s="22">
        <f t="shared" si="7"/>
        <v>2061</v>
      </c>
    </row>
    <row r="32" spans="1:43" x14ac:dyDescent="0.25">
      <c r="A32" s="3" t="s">
        <v>234</v>
      </c>
      <c r="B32" s="23" t="s">
        <v>160</v>
      </c>
      <c r="C32" s="69"/>
      <c r="D32" s="69"/>
      <c r="E32" s="69"/>
      <c r="F32" s="69"/>
      <c r="G32" s="69"/>
      <c r="H32" s="69"/>
      <c r="I32" s="69"/>
      <c r="J32" s="69"/>
      <c r="K32" s="69"/>
      <c r="L32" s="69"/>
      <c r="M32" s="69"/>
      <c r="N32" s="69"/>
      <c r="O32" s="69"/>
      <c r="P32" s="69"/>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row>
    <row r="33" spans="1:43" x14ac:dyDescent="0.25">
      <c r="A33" s="3" t="s">
        <v>235</v>
      </c>
      <c r="B33" s="65" t="s">
        <v>166</v>
      </c>
      <c r="C33" s="70"/>
      <c r="D33" s="70"/>
      <c r="E33" s="70"/>
      <c r="F33" s="70"/>
      <c r="G33" s="70"/>
      <c r="H33" s="70"/>
      <c r="I33" s="70"/>
      <c r="J33" s="70"/>
      <c r="K33" s="70"/>
      <c r="L33" s="70"/>
      <c r="M33" s="70"/>
      <c r="N33" s="70"/>
      <c r="O33" s="70"/>
      <c r="P33" s="70"/>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row>
    <row r="34" spans="1:43" ht="15.75" thickBot="1" x14ac:dyDescent="0.3">
      <c r="A34" s="66" t="s">
        <v>236</v>
      </c>
      <c r="B34" s="67" t="s">
        <v>166</v>
      </c>
      <c r="C34" s="68">
        <f>C32*'Generelle forutsetninger'!$B$17*(1+'Generelle forutsetninger'!$B$19)^(C$31-$C$31)+C33</f>
        <v>0</v>
      </c>
      <c r="D34" s="68">
        <f>D32*'Generelle forutsetninger'!$B$17*(1+'Generelle forutsetninger'!$B$19)^(D$31-$C$31)+D33</f>
        <v>0</v>
      </c>
      <c r="E34" s="68">
        <f>E32*'Generelle forutsetninger'!$B$17*(1+'Generelle forutsetninger'!$B$19)^(E$31-$C$31)+E33</f>
        <v>0</v>
      </c>
      <c r="F34" s="68">
        <f>F32*'Generelle forutsetninger'!$B$17*(1+'Generelle forutsetninger'!$B$19)^(F$31-$C$31)+F33</f>
        <v>0</v>
      </c>
      <c r="G34" s="68">
        <f>G32*'Generelle forutsetninger'!$B$17*(1+'Generelle forutsetninger'!$B$19)^(G$31-$C$31)+G33</f>
        <v>0</v>
      </c>
      <c r="H34" s="68">
        <f>H32*'Generelle forutsetninger'!$B$17*(1+'Generelle forutsetninger'!$B$19)^(H$31-$C$31)+H33</f>
        <v>0</v>
      </c>
      <c r="I34" s="68">
        <f>I32*'Generelle forutsetninger'!$B$17*(1+'Generelle forutsetninger'!$B$19)^(I$31-$C$31)+I33</f>
        <v>0</v>
      </c>
      <c r="J34" s="68">
        <f>J32*'Generelle forutsetninger'!$B$17*(1+'Generelle forutsetninger'!$B$19)^(J$31-$C$31)+J33</f>
        <v>0</v>
      </c>
      <c r="K34" s="68">
        <f>K32*'Generelle forutsetninger'!$B$17*(1+'Generelle forutsetninger'!$B$19)^(K$31-$C$31)+K33</f>
        <v>0</v>
      </c>
      <c r="L34" s="68">
        <f>L32*'Generelle forutsetninger'!$B$17*(1+'Generelle forutsetninger'!$B$19)^(L$31-$C$31)+L33</f>
        <v>0</v>
      </c>
      <c r="M34" s="68">
        <f>M32*'Generelle forutsetninger'!$B$17*(1+'Generelle forutsetninger'!$B$19)^(M$31-$C$31)+M33</f>
        <v>0</v>
      </c>
      <c r="N34" s="68">
        <f>N32*'Generelle forutsetninger'!$B$17*(1+'Generelle forutsetninger'!$B$19)^(N$31-$C$31)+N33</f>
        <v>0</v>
      </c>
      <c r="O34" s="68">
        <f>O32*'Generelle forutsetninger'!$B$17*(1+'Generelle forutsetninger'!$B$19)^(O$31-$C$31)+O33</f>
        <v>0</v>
      </c>
      <c r="P34" s="68">
        <f>P32*'Generelle forutsetninger'!$B$17*(1+'Generelle forutsetninger'!$B$19)^(P$31-$C$31)+P33</f>
        <v>0</v>
      </c>
      <c r="Q34" s="68">
        <f>Q32*'Generelle forutsetninger'!$B$17*(1+'Generelle forutsetninger'!$B$19)^(Q$31-$C$31)+Q33</f>
        <v>0</v>
      </c>
      <c r="R34" s="68">
        <f>R32*'Generelle forutsetninger'!$B$17*(1+'Generelle forutsetninger'!$B$19)^(R$31-$C$31)+R33</f>
        <v>0</v>
      </c>
      <c r="S34" s="68">
        <f>S32*'Generelle forutsetninger'!$B$17*(1+'Generelle forutsetninger'!$B$19)^(S$31-$C$31)+S33</f>
        <v>0</v>
      </c>
      <c r="T34" s="68">
        <f>T32*'Generelle forutsetninger'!$B$17*(1+'Generelle forutsetninger'!$B$19)^(T$31-$C$31)+T33</f>
        <v>0</v>
      </c>
      <c r="U34" s="68">
        <f>U32*'Generelle forutsetninger'!$B$17*(1+'Generelle forutsetninger'!$B$19)^(U$31-$C$31)+U33</f>
        <v>0</v>
      </c>
      <c r="V34" s="68">
        <f>V32*'Generelle forutsetninger'!$B$17*(1+'Generelle forutsetninger'!$B$19)^(V$31-$C$31)+V33</f>
        <v>0</v>
      </c>
      <c r="W34" s="68">
        <f>W32*'Generelle forutsetninger'!$B$17*(1+'Generelle forutsetninger'!$B$19)^(W$31-$C$31)+W33</f>
        <v>0</v>
      </c>
      <c r="X34" s="68">
        <f>X32*'Generelle forutsetninger'!$B$17*(1+'Generelle forutsetninger'!$B$19)^(X$31-$C$31)+X33</f>
        <v>0</v>
      </c>
      <c r="Y34" s="68">
        <f>Y32*'Generelle forutsetninger'!$B$17*(1+'Generelle forutsetninger'!$B$19)^(Y$31-$C$31)+Y33</f>
        <v>0</v>
      </c>
      <c r="Z34" s="68">
        <f>Z32*'Generelle forutsetninger'!$B$17*(1+'Generelle forutsetninger'!$B$19)^(Z$31-$C$31)+Z33</f>
        <v>0</v>
      </c>
      <c r="AA34" s="68">
        <f>AA32*'Generelle forutsetninger'!$B$17*(1+'Generelle forutsetninger'!$B$19)^(AA$31-$C$31)+AA33</f>
        <v>0</v>
      </c>
      <c r="AB34" s="68">
        <f>AB32*'Generelle forutsetninger'!$B$17*(1+'Generelle forutsetninger'!$B$19)^(AB$31-$C$31)+AB33</f>
        <v>0</v>
      </c>
      <c r="AC34" s="68">
        <f>AC32*'Generelle forutsetninger'!$B$17*(1+'Generelle forutsetninger'!$B$19)^(AC$31-$C$31)+AC33</f>
        <v>0</v>
      </c>
      <c r="AD34" s="68">
        <f>AD32*'Generelle forutsetninger'!$B$17*(1+'Generelle forutsetninger'!$B$19)^(AD$31-$C$31)+AD33</f>
        <v>0</v>
      </c>
      <c r="AE34" s="68">
        <f>AE32*'Generelle forutsetninger'!$B$17*(1+'Generelle forutsetninger'!$B$19)^(AE$31-$C$31)+AE33</f>
        <v>0</v>
      </c>
      <c r="AF34" s="68">
        <f>AF32*'Generelle forutsetninger'!$B$17*(1+'Generelle forutsetninger'!$B$19)^(AF$31-$C$31)+AF33</f>
        <v>0</v>
      </c>
      <c r="AG34" s="68">
        <f>AG32*'Generelle forutsetninger'!$B$17*(1+'Generelle forutsetninger'!$B$19)^(AG$31-$C$31)+AG33</f>
        <v>0</v>
      </c>
      <c r="AH34" s="68">
        <f>AH32*'Generelle forutsetninger'!$B$17*(1+'Generelle forutsetninger'!$B$19)^(AH$31-$C$31)+AH33</f>
        <v>0</v>
      </c>
      <c r="AI34" s="68">
        <f>AI32*'Generelle forutsetninger'!$B$17*(1+'Generelle forutsetninger'!$B$19)^(AI$31-$C$31)+AI33</f>
        <v>0</v>
      </c>
      <c r="AJ34" s="68">
        <f>AJ32*'Generelle forutsetninger'!$B$17*(1+'Generelle forutsetninger'!$B$19)^(AJ$31-$C$31)+AJ33</f>
        <v>0</v>
      </c>
      <c r="AK34" s="68">
        <f>AK32*'Generelle forutsetninger'!$B$17*(1+'Generelle forutsetninger'!$B$19)^(AK$31-$C$31)+AK33</f>
        <v>0</v>
      </c>
      <c r="AL34" s="68">
        <f>AL32*'Generelle forutsetninger'!$B$17*(1+'Generelle forutsetninger'!$B$19)^(AL$31-$C$31)+AL33</f>
        <v>0</v>
      </c>
      <c r="AM34" s="68">
        <f>AM32*'Generelle forutsetninger'!$B$17*(1+'Generelle forutsetninger'!$B$19)^(AM$31-$C$31)+AM33</f>
        <v>0</v>
      </c>
      <c r="AN34" s="68">
        <f>AN32*'Generelle forutsetninger'!$B$17*(1+'Generelle forutsetninger'!$B$19)^(AN$31-$C$31)+AN33</f>
        <v>0</v>
      </c>
      <c r="AO34" s="68">
        <f>AO32*'Generelle forutsetninger'!$B$17*(1+'Generelle forutsetninger'!$B$19)^(AO$31-$C$31)+AO33</f>
        <v>0</v>
      </c>
      <c r="AP34" s="68">
        <f>AP32*'Generelle forutsetninger'!$B$17*(1+'Generelle forutsetninger'!$B$19)^(AP$31-$C$31)+AP33</f>
        <v>0</v>
      </c>
      <c r="AQ34" s="68">
        <f>AQ32*'Generelle forutsetninger'!$B$17*(1+'Generelle forutsetninger'!$B$19)^(AQ$31-$C$31)+AQ33</f>
        <v>0</v>
      </c>
    </row>
    <row r="35" spans="1:43" ht="15.75" thickTop="1" x14ac:dyDescent="0.25"/>
    <row r="36" spans="1:43" x14ac:dyDescent="0.25">
      <c r="A36" s="3" t="s">
        <v>232</v>
      </c>
      <c r="B36" s="23" t="s">
        <v>166</v>
      </c>
      <c r="C36" s="29">
        <f t="shared" ref="C36:AQ36" si="8">0.2*C34</f>
        <v>0</v>
      </c>
      <c r="D36" s="29">
        <f t="shared" si="8"/>
        <v>0</v>
      </c>
      <c r="E36" s="29">
        <f>0.2*E34</f>
        <v>0</v>
      </c>
      <c r="F36" s="29">
        <f t="shared" si="8"/>
        <v>0</v>
      </c>
      <c r="G36" s="29">
        <f t="shared" si="8"/>
        <v>0</v>
      </c>
      <c r="H36" s="29">
        <f t="shared" si="8"/>
        <v>0</v>
      </c>
      <c r="I36" s="29">
        <f t="shared" si="8"/>
        <v>0</v>
      </c>
      <c r="J36" s="29">
        <f t="shared" si="8"/>
        <v>0</v>
      </c>
      <c r="K36" s="29">
        <f t="shared" si="8"/>
        <v>0</v>
      </c>
      <c r="L36" s="29">
        <f t="shared" si="8"/>
        <v>0</v>
      </c>
      <c r="M36" s="29">
        <f>0.2*M34</f>
        <v>0</v>
      </c>
      <c r="N36" s="29">
        <f t="shared" si="8"/>
        <v>0</v>
      </c>
      <c r="O36" s="29">
        <f t="shared" si="8"/>
        <v>0</v>
      </c>
      <c r="P36" s="29">
        <f t="shared" si="8"/>
        <v>0</v>
      </c>
      <c r="Q36" s="29">
        <f t="shared" si="8"/>
        <v>0</v>
      </c>
      <c r="R36" s="29">
        <f t="shared" si="8"/>
        <v>0</v>
      </c>
      <c r="S36" s="29">
        <f t="shared" si="8"/>
        <v>0</v>
      </c>
      <c r="T36" s="29">
        <f t="shared" si="8"/>
        <v>0</v>
      </c>
      <c r="U36" s="29">
        <f t="shared" si="8"/>
        <v>0</v>
      </c>
      <c r="V36" s="29">
        <f t="shared" si="8"/>
        <v>0</v>
      </c>
      <c r="W36" s="29">
        <f t="shared" si="8"/>
        <v>0</v>
      </c>
      <c r="X36" s="29">
        <f t="shared" si="8"/>
        <v>0</v>
      </c>
      <c r="Y36" s="29">
        <f t="shared" si="8"/>
        <v>0</v>
      </c>
      <c r="Z36" s="29">
        <f t="shared" si="8"/>
        <v>0</v>
      </c>
      <c r="AA36" s="29">
        <f t="shared" si="8"/>
        <v>0</v>
      </c>
      <c r="AB36" s="29">
        <f t="shared" si="8"/>
        <v>0</v>
      </c>
      <c r="AC36" s="29">
        <f t="shared" si="8"/>
        <v>0</v>
      </c>
      <c r="AD36" s="29">
        <f t="shared" si="8"/>
        <v>0</v>
      </c>
      <c r="AE36" s="29">
        <f t="shared" si="8"/>
        <v>0</v>
      </c>
      <c r="AF36" s="29">
        <f t="shared" si="8"/>
        <v>0</v>
      </c>
      <c r="AG36" s="29">
        <f t="shared" si="8"/>
        <v>0</v>
      </c>
      <c r="AH36" s="29">
        <f t="shared" si="8"/>
        <v>0</v>
      </c>
      <c r="AI36" s="29">
        <f t="shared" si="8"/>
        <v>0</v>
      </c>
      <c r="AJ36" s="29">
        <f t="shared" si="8"/>
        <v>0</v>
      </c>
      <c r="AK36" s="29">
        <f t="shared" si="8"/>
        <v>0</v>
      </c>
      <c r="AL36" s="29">
        <f t="shared" si="8"/>
        <v>0</v>
      </c>
      <c r="AM36" s="29">
        <f t="shared" si="8"/>
        <v>0</v>
      </c>
      <c r="AN36" s="29">
        <f t="shared" si="8"/>
        <v>0</v>
      </c>
      <c r="AO36" s="29">
        <f t="shared" si="8"/>
        <v>0</v>
      </c>
      <c r="AP36" s="29">
        <f t="shared" si="8"/>
        <v>0</v>
      </c>
      <c r="AQ36" s="29">
        <f t="shared" si="8"/>
        <v>0</v>
      </c>
    </row>
    <row r="37" spans="1:43" x14ac:dyDescent="0.25">
      <c r="A37" s="21"/>
    </row>
    <row r="38" spans="1:43" x14ac:dyDescent="0.25">
      <c r="A38" s="63" t="s">
        <v>237</v>
      </c>
      <c r="B38" s="21"/>
      <c r="C38" s="22">
        <f>'Generelle forutsetninger'!$B$7</f>
        <v>2021</v>
      </c>
      <c r="D38" s="22">
        <f t="shared" ref="D38:AQ38" si="9">D5</f>
        <v>2022</v>
      </c>
      <c r="E38" s="22">
        <f t="shared" si="9"/>
        <v>2023</v>
      </c>
      <c r="F38" s="22">
        <f t="shared" si="9"/>
        <v>2024</v>
      </c>
      <c r="G38" s="22">
        <f t="shared" si="9"/>
        <v>2025</v>
      </c>
      <c r="H38" s="22">
        <f t="shared" si="9"/>
        <v>2026</v>
      </c>
      <c r="I38" s="22">
        <f t="shared" si="9"/>
        <v>2027</v>
      </c>
      <c r="J38" s="22">
        <f t="shared" si="9"/>
        <v>2028</v>
      </c>
      <c r="K38" s="22">
        <f t="shared" si="9"/>
        <v>2029</v>
      </c>
      <c r="L38" s="22">
        <f t="shared" si="9"/>
        <v>2030</v>
      </c>
      <c r="M38" s="22">
        <f t="shared" si="9"/>
        <v>2031</v>
      </c>
      <c r="N38" s="22">
        <f t="shared" si="9"/>
        <v>2032</v>
      </c>
      <c r="O38" s="22">
        <f t="shared" si="9"/>
        <v>2033</v>
      </c>
      <c r="P38" s="22">
        <f t="shared" si="9"/>
        <v>2034</v>
      </c>
      <c r="Q38" s="22">
        <f t="shared" si="9"/>
        <v>2035</v>
      </c>
      <c r="R38" s="22">
        <f t="shared" si="9"/>
        <v>2036</v>
      </c>
      <c r="S38" s="22">
        <f t="shared" si="9"/>
        <v>2037</v>
      </c>
      <c r="T38" s="22">
        <f t="shared" si="9"/>
        <v>2038</v>
      </c>
      <c r="U38" s="22">
        <f t="shared" si="9"/>
        <v>2039</v>
      </c>
      <c r="V38" s="22">
        <f t="shared" si="9"/>
        <v>2040</v>
      </c>
      <c r="W38" s="22">
        <f t="shared" si="9"/>
        <v>2041</v>
      </c>
      <c r="X38" s="22">
        <f t="shared" si="9"/>
        <v>2042</v>
      </c>
      <c r="Y38" s="22">
        <f t="shared" si="9"/>
        <v>2043</v>
      </c>
      <c r="Z38" s="22">
        <f t="shared" si="9"/>
        <v>2044</v>
      </c>
      <c r="AA38" s="22">
        <f t="shared" si="9"/>
        <v>2045</v>
      </c>
      <c r="AB38" s="22">
        <f t="shared" si="9"/>
        <v>2046</v>
      </c>
      <c r="AC38" s="22">
        <f t="shared" si="9"/>
        <v>2047</v>
      </c>
      <c r="AD38" s="22">
        <f t="shared" si="9"/>
        <v>2048</v>
      </c>
      <c r="AE38" s="22">
        <f t="shared" si="9"/>
        <v>2049</v>
      </c>
      <c r="AF38" s="22">
        <f t="shared" si="9"/>
        <v>2050</v>
      </c>
      <c r="AG38" s="22">
        <f t="shared" si="9"/>
        <v>2051</v>
      </c>
      <c r="AH38" s="22">
        <f t="shared" si="9"/>
        <v>2052</v>
      </c>
      <c r="AI38" s="22">
        <f t="shared" si="9"/>
        <v>2053</v>
      </c>
      <c r="AJ38" s="22">
        <f t="shared" si="9"/>
        <v>2054</v>
      </c>
      <c r="AK38" s="22">
        <f t="shared" si="9"/>
        <v>2055</v>
      </c>
      <c r="AL38" s="22">
        <f t="shared" si="9"/>
        <v>2056</v>
      </c>
      <c r="AM38" s="22">
        <f t="shared" si="9"/>
        <v>2057</v>
      </c>
      <c r="AN38" s="22">
        <f t="shared" si="9"/>
        <v>2058</v>
      </c>
      <c r="AO38" s="22">
        <f t="shared" si="9"/>
        <v>2059</v>
      </c>
      <c r="AP38" s="22">
        <f t="shared" si="9"/>
        <v>2060</v>
      </c>
      <c r="AQ38" s="22">
        <f t="shared" si="9"/>
        <v>2061</v>
      </c>
    </row>
    <row r="39" spans="1:43" x14ac:dyDescent="0.25">
      <c r="A39" s="3" t="s">
        <v>238</v>
      </c>
      <c r="B39" s="23" t="s">
        <v>160</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row>
    <row r="40" spans="1:43" x14ac:dyDescent="0.25">
      <c r="A40" s="3" t="s">
        <v>239</v>
      </c>
      <c r="B40" s="23" t="s">
        <v>168</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row>
    <row r="41" spans="1:43" x14ac:dyDescent="0.25">
      <c r="A41" s="3" t="s">
        <v>240</v>
      </c>
      <c r="B41" s="23" t="s">
        <v>168</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row>
    <row r="42" spans="1:43" x14ac:dyDescent="0.25">
      <c r="A42" s="3" t="s">
        <v>241</v>
      </c>
      <c r="B42" s="23" t="s">
        <v>166</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row>
    <row r="43" spans="1:43" ht="15.75" thickBot="1" x14ac:dyDescent="0.3">
      <c r="A43" s="66" t="s">
        <v>242</v>
      </c>
      <c r="B43" s="67" t="s">
        <v>166</v>
      </c>
      <c r="C43" s="72">
        <f>'Generelle forutsetninger'!$B$17*(C39+C40+C41)*(1+'Generelle forutsetninger'!$B$19)^(C38-$C38)+C42</f>
        <v>0</v>
      </c>
      <c r="D43" s="72">
        <f>'Generelle forutsetninger'!$B$17*(D39+D40+D41)*(1+'Generelle forutsetninger'!$B$19)^(D38-$C38)+D42</f>
        <v>0</v>
      </c>
      <c r="E43" s="72">
        <f>'Generelle forutsetninger'!$B$17*(E39+E40+E41)*(1+'Generelle forutsetninger'!$B$19)^(E38-$C38)+E42</f>
        <v>0</v>
      </c>
      <c r="F43" s="72">
        <f>'Generelle forutsetninger'!$B$17*(F39+F40+F41)*(1+'Generelle forutsetninger'!$B$19)^(F38-$C38)+F42</f>
        <v>0</v>
      </c>
      <c r="G43" s="72">
        <f>'Generelle forutsetninger'!$B$17*(G39+G40+G41)*(1+'Generelle forutsetninger'!$B$19)^(G38-$C38)+G42</f>
        <v>0</v>
      </c>
      <c r="H43" s="72">
        <f>'Generelle forutsetninger'!$B$17*(H39+H40+H41)*(1+'Generelle forutsetninger'!$B$19)^(H38-$C38)+H42</f>
        <v>0</v>
      </c>
      <c r="I43" s="72">
        <f>'Generelle forutsetninger'!$B$17*(I39+I40+I41)*(1+'Generelle forutsetninger'!$B$19)^(I38-$C38)+I42</f>
        <v>0</v>
      </c>
      <c r="J43" s="72">
        <f>'Generelle forutsetninger'!$B$17*(J39+J40+J41)*(1+'Generelle forutsetninger'!$B$19)^(J38-$C38)+J42</f>
        <v>0</v>
      </c>
      <c r="K43" s="72">
        <f>'Generelle forutsetninger'!$B$17*(K39+K40+K41)*(1+'Generelle forutsetninger'!$B$19)^(K38-$C38)+K42</f>
        <v>0</v>
      </c>
      <c r="L43" s="72">
        <f>'Generelle forutsetninger'!$B$17*(L39+L40+L41)*(1+'Generelle forutsetninger'!$B$19)^(L38-$C38)+L42</f>
        <v>0</v>
      </c>
      <c r="M43" s="72">
        <f>'Generelle forutsetninger'!$B$17*(M39+M40+M41)*(1+'Generelle forutsetninger'!$B$19)^(M38-$C38)+M42</f>
        <v>0</v>
      </c>
      <c r="N43" s="72">
        <f>'Generelle forutsetninger'!$B$17*(N39+N40+N41)*(1+'Generelle forutsetninger'!$B$19)^(N38-$C38)+N42</f>
        <v>0</v>
      </c>
      <c r="O43" s="72">
        <f>'Generelle forutsetninger'!$B$17*(O39+O40+O41)*(1+'Generelle forutsetninger'!$B$19)^(O38-$C38)+O42</f>
        <v>0</v>
      </c>
      <c r="P43" s="72">
        <f>'Generelle forutsetninger'!$B$17*(P39+P40+P41)*(1+'Generelle forutsetninger'!$B$19)^(P38-$C38)+P42</f>
        <v>0</v>
      </c>
      <c r="Q43" s="72">
        <f>'Generelle forutsetninger'!$B$17*(Q39+Q40+Q41)*(1+'Generelle forutsetninger'!$B$19)^(Q38-$C38)+Q42</f>
        <v>0</v>
      </c>
      <c r="R43" s="72">
        <f>'Generelle forutsetninger'!$B$17*(R39+R40+R41)*(1+'Generelle forutsetninger'!$B$19)^(R38-$C38)+R42</f>
        <v>0</v>
      </c>
      <c r="S43" s="72">
        <f>'Generelle forutsetninger'!$B$17*(S39+S40+S41)*(1+'Generelle forutsetninger'!$B$19)^(S38-$C38)+S42</f>
        <v>0</v>
      </c>
      <c r="T43" s="72">
        <f>'Generelle forutsetninger'!$B$17*(T39+T40+T41)*(1+'Generelle forutsetninger'!$B$19)^(T38-$C38)+T42</f>
        <v>0</v>
      </c>
      <c r="U43" s="72">
        <f>'Generelle forutsetninger'!$B$17*(U39+U40+U41)*(1+'Generelle forutsetninger'!$B$19)^(U38-$C38)+U42</f>
        <v>0</v>
      </c>
      <c r="V43" s="72">
        <f>'Generelle forutsetninger'!$B$17*(V39+V40+V41)*(1+'Generelle forutsetninger'!$B$19)^(V38-$C38)+V42</f>
        <v>0</v>
      </c>
      <c r="W43" s="72">
        <f>'Generelle forutsetninger'!$B$17*(W39+W40+W41)*(1+'Generelle forutsetninger'!$B$19)^(W38-$C38)+W42</f>
        <v>0</v>
      </c>
      <c r="X43" s="72">
        <f>'Generelle forutsetninger'!$B$17*(X39+X40+X41)*(1+'Generelle forutsetninger'!$B$19)^(X38-$C38)+X42</f>
        <v>0</v>
      </c>
      <c r="Y43" s="72">
        <f>'Generelle forutsetninger'!$B$17*(Y39+Y40+Y41)*(1+'Generelle forutsetninger'!$B$19)^(Y38-$C38)+Y42</f>
        <v>0</v>
      </c>
      <c r="Z43" s="72">
        <f>'Generelle forutsetninger'!$B$17*(Z39+Z40+Z41)*(1+'Generelle forutsetninger'!$B$19)^(Z38-$C38)+Z42</f>
        <v>0</v>
      </c>
      <c r="AA43" s="72">
        <f>'Generelle forutsetninger'!$B$17*(AA39+AA40+AA41)*(1+'Generelle forutsetninger'!$B$19)^(AA38-$C38)+AA42</f>
        <v>0</v>
      </c>
      <c r="AB43" s="72">
        <f>'Generelle forutsetninger'!$B$17*(AB39+AB40+AB41)*(1+'Generelle forutsetninger'!$B$19)^(AB38-$C38)+AB42</f>
        <v>0</v>
      </c>
      <c r="AC43" s="72">
        <f>'Generelle forutsetninger'!$B$17*(AC39+AC40+AC41)*(1+'Generelle forutsetninger'!$B$19)^(AC38-$C38)+AC42</f>
        <v>0</v>
      </c>
      <c r="AD43" s="72">
        <f>'Generelle forutsetninger'!$B$17*(AD39+AD40+AD41)*(1+'Generelle forutsetninger'!$B$19)^(AD38-$C38)+AD42</f>
        <v>0</v>
      </c>
      <c r="AE43" s="72">
        <f>'Generelle forutsetninger'!$B$17*(AE39+AE40+AE41)*(1+'Generelle forutsetninger'!$B$19)^(AE38-$C38)+AE42</f>
        <v>0</v>
      </c>
      <c r="AF43" s="72">
        <f>'Generelle forutsetninger'!$B$17*(AF39+AF40+AF41)*(1+'Generelle forutsetninger'!$B$19)^(AF38-$C38)+AF42</f>
        <v>0</v>
      </c>
      <c r="AG43" s="72">
        <f>'Generelle forutsetninger'!$B$17*(AG39+AG40+AG41)*(1+'Generelle forutsetninger'!$B$19)^(AG38-$C38)+AG42</f>
        <v>0</v>
      </c>
      <c r="AH43" s="72">
        <f>'Generelle forutsetninger'!$B$17*(AH39+AH40+AH41)*(1+'Generelle forutsetninger'!$B$19)^(AH38-$C38)+AH42</f>
        <v>0</v>
      </c>
      <c r="AI43" s="72">
        <f>'Generelle forutsetninger'!$B$17*(AI39+AI40+AI41)*(1+'Generelle forutsetninger'!$B$19)^(AI38-$C38)+AI42</f>
        <v>0</v>
      </c>
      <c r="AJ43" s="72">
        <f>'Generelle forutsetninger'!$B$17*(AJ39+AJ40+AJ41)*(1+'Generelle forutsetninger'!$B$19)^(AJ38-$C38)+AJ42</f>
        <v>0</v>
      </c>
      <c r="AK43" s="72">
        <f>'Generelle forutsetninger'!$B$17*(AK39+AK40+AK41)*(1+'Generelle forutsetninger'!$B$19)^(AK38-$C38)+AK42</f>
        <v>0</v>
      </c>
      <c r="AL43" s="72">
        <f>'Generelle forutsetninger'!$B$17*(AL39+AL40+AL41)*(1+'Generelle forutsetninger'!$B$19)^(AL38-$C38)+AL42</f>
        <v>0</v>
      </c>
      <c r="AM43" s="72">
        <f>'Generelle forutsetninger'!$B$17*(AM39+AM40+AM41)*(1+'Generelle forutsetninger'!$B$19)^(AM38-$C38)+AM42</f>
        <v>0</v>
      </c>
      <c r="AN43" s="72">
        <f>'Generelle forutsetninger'!$B$17*(AN39+AN40+AN41)*(1+'Generelle forutsetninger'!$B$19)^(AN38-$C38)+AN42</f>
        <v>0</v>
      </c>
      <c r="AO43" s="72">
        <f>'Generelle forutsetninger'!$B$17*(AO39+AO40+AO41)*(1+'Generelle forutsetninger'!$B$19)^(AO38-$C38)+AO42</f>
        <v>0</v>
      </c>
      <c r="AP43" s="72">
        <f>'Generelle forutsetninger'!$B$17*(AP39+AP40+AP41)*(1+'Generelle forutsetninger'!$B$19)^(AP38-$C38)+AP42</f>
        <v>0</v>
      </c>
      <c r="AQ43" s="72">
        <f>'Generelle forutsetninger'!$B$17*(AQ39+AQ40+AQ41)*(1+'Generelle forutsetninger'!$B$19)^(AQ38-$C38)+AQ42</f>
        <v>0</v>
      </c>
    </row>
    <row r="44" spans="1:43" ht="15.75" thickTop="1" x14ac:dyDescent="0.25">
      <c r="B44" s="3"/>
    </row>
    <row r="45" spans="1:43" x14ac:dyDescent="0.25">
      <c r="A45" s="3" t="s">
        <v>232</v>
      </c>
      <c r="B45" s="23" t="s">
        <v>166</v>
      </c>
      <c r="C45" s="73">
        <f t="shared" ref="C45:AQ45" si="10">0.2*C43</f>
        <v>0</v>
      </c>
      <c r="D45" s="73">
        <f t="shared" si="10"/>
        <v>0</v>
      </c>
      <c r="E45" s="73">
        <f t="shared" si="10"/>
        <v>0</v>
      </c>
      <c r="F45" s="73">
        <f t="shared" si="10"/>
        <v>0</v>
      </c>
      <c r="G45" s="73">
        <f t="shared" si="10"/>
        <v>0</v>
      </c>
      <c r="H45" s="73">
        <f t="shared" si="10"/>
        <v>0</v>
      </c>
      <c r="I45" s="73">
        <f t="shared" si="10"/>
        <v>0</v>
      </c>
      <c r="J45" s="73">
        <f t="shared" si="10"/>
        <v>0</v>
      </c>
      <c r="K45" s="73">
        <f t="shared" si="10"/>
        <v>0</v>
      </c>
      <c r="L45" s="73">
        <f t="shared" si="10"/>
        <v>0</v>
      </c>
      <c r="M45" s="73">
        <f t="shared" si="10"/>
        <v>0</v>
      </c>
      <c r="N45" s="73">
        <f t="shared" si="10"/>
        <v>0</v>
      </c>
      <c r="O45" s="73">
        <f t="shared" si="10"/>
        <v>0</v>
      </c>
      <c r="P45" s="73">
        <f t="shared" si="10"/>
        <v>0</v>
      </c>
      <c r="Q45" s="73">
        <f t="shared" si="10"/>
        <v>0</v>
      </c>
      <c r="R45" s="73">
        <f t="shared" si="10"/>
        <v>0</v>
      </c>
      <c r="S45" s="73">
        <f t="shared" si="10"/>
        <v>0</v>
      </c>
      <c r="T45" s="73">
        <f t="shared" si="10"/>
        <v>0</v>
      </c>
      <c r="U45" s="73">
        <f t="shared" si="10"/>
        <v>0</v>
      </c>
      <c r="V45" s="73">
        <f t="shared" si="10"/>
        <v>0</v>
      </c>
      <c r="W45" s="73">
        <f t="shared" si="10"/>
        <v>0</v>
      </c>
      <c r="X45" s="73">
        <f t="shared" si="10"/>
        <v>0</v>
      </c>
      <c r="Y45" s="73">
        <f t="shared" si="10"/>
        <v>0</v>
      </c>
      <c r="Z45" s="73">
        <f t="shared" si="10"/>
        <v>0</v>
      </c>
      <c r="AA45" s="73">
        <f t="shared" si="10"/>
        <v>0</v>
      </c>
      <c r="AB45" s="73">
        <f t="shared" si="10"/>
        <v>0</v>
      </c>
      <c r="AC45" s="73">
        <f t="shared" si="10"/>
        <v>0</v>
      </c>
      <c r="AD45" s="73">
        <f t="shared" si="10"/>
        <v>0</v>
      </c>
      <c r="AE45" s="73">
        <f t="shared" si="10"/>
        <v>0</v>
      </c>
      <c r="AF45" s="73">
        <f t="shared" si="10"/>
        <v>0</v>
      </c>
      <c r="AG45" s="73">
        <f t="shared" si="10"/>
        <v>0</v>
      </c>
      <c r="AH45" s="73">
        <f t="shared" si="10"/>
        <v>0</v>
      </c>
      <c r="AI45" s="73">
        <f t="shared" si="10"/>
        <v>0</v>
      </c>
      <c r="AJ45" s="73">
        <f t="shared" si="10"/>
        <v>0</v>
      </c>
      <c r="AK45" s="73">
        <f t="shared" si="10"/>
        <v>0</v>
      </c>
      <c r="AL45" s="73">
        <f t="shared" si="10"/>
        <v>0</v>
      </c>
      <c r="AM45" s="73">
        <f t="shared" si="10"/>
        <v>0</v>
      </c>
      <c r="AN45" s="73">
        <f t="shared" si="10"/>
        <v>0</v>
      </c>
      <c r="AO45" s="73">
        <f t="shared" si="10"/>
        <v>0</v>
      </c>
      <c r="AP45" s="73">
        <f t="shared" si="10"/>
        <v>0</v>
      </c>
      <c r="AQ45" s="73">
        <f t="shared" si="10"/>
        <v>0</v>
      </c>
    </row>
    <row r="46" spans="1:43" x14ac:dyDescent="0.25">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row>
    <row r="47" spans="1:43" ht="21" x14ac:dyDescent="0.35">
      <c r="A47" s="16" t="s">
        <v>447</v>
      </c>
    </row>
    <row r="48" spans="1:43" x14ac:dyDescent="0.25">
      <c r="A48" s="63"/>
    </row>
    <row r="49" spans="1:43" x14ac:dyDescent="0.25">
      <c r="A49" s="63" t="s">
        <v>243</v>
      </c>
      <c r="B49" s="21" t="s">
        <v>138</v>
      </c>
      <c r="C49" s="22">
        <f>'Generelle forutsetninger'!$B$7</f>
        <v>2021</v>
      </c>
      <c r="D49" s="22">
        <f t="shared" ref="D49" si="11">C49+1</f>
        <v>2022</v>
      </c>
      <c r="E49" s="22">
        <f t="shared" ref="E49" si="12">D49+1</f>
        <v>2023</v>
      </c>
      <c r="F49" s="22">
        <f t="shared" ref="F49" si="13">E49+1</f>
        <v>2024</v>
      </c>
      <c r="G49" s="22">
        <f t="shared" ref="G49" si="14">F49+1</f>
        <v>2025</v>
      </c>
      <c r="H49" s="22">
        <f t="shared" ref="H49" si="15">G49+1</f>
        <v>2026</v>
      </c>
      <c r="I49" s="22">
        <f t="shared" ref="I49" si="16">H49+1</f>
        <v>2027</v>
      </c>
      <c r="J49" s="22">
        <f t="shared" ref="J49" si="17">I49+1</f>
        <v>2028</v>
      </c>
      <c r="K49" s="22">
        <f t="shared" ref="K49" si="18">J49+1</f>
        <v>2029</v>
      </c>
      <c r="L49" s="22">
        <f t="shared" ref="L49" si="19">K49+1</f>
        <v>2030</v>
      </c>
      <c r="M49" s="22">
        <f t="shared" ref="M49" si="20">L49+1</f>
        <v>2031</v>
      </c>
      <c r="N49" s="22">
        <f t="shared" ref="N49" si="21">M49+1</f>
        <v>2032</v>
      </c>
      <c r="O49" s="22">
        <f t="shared" ref="O49" si="22">N49+1</f>
        <v>2033</v>
      </c>
      <c r="P49" s="22">
        <f t="shared" ref="P49" si="23">O49+1</f>
        <v>2034</v>
      </c>
      <c r="Q49" s="22">
        <f t="shared" ref="Q49" si="24">P49+1</f>
        <v>2035</v>
      </c>
      <c r="R49" s="22">
        <f t="shared" ref="R49" si="25">Q49+1</f>
        <v>2036</v>
      </c>
      <c r="S49" s="22">
        <f t="shared" ref="S49" si="26">R49+1</f>
        <v>2037</v>
      </c>
      <c r="T49" s="22">
        <f t="shared" ref="T49" si="27">S49+1</f>
        <v>2038</v>
      </c>
      <c r="U49" s="22">
        <f t="shared" ref="U49" si="28">T49+1</f>
        <v>2039</v>
      </c>
      <c r="V49" s="22">
        <f t="shared" ref="V49" si="29">U49+1</f>
        <v>2040</v>
      </c>
      <c r="W49" s="22">
        <f t="shared" ref="W49" si="30">V49+1</f>
        <v>2041</v>
      </c>
      <c r="X49" s="22">
        <f t="shared" ref="X49" si="31">W49+1</f>
        <v>2042</v>
      </c>
      <c r="Y49" s="22">
        <f t="shared" ref="Y49" si="32">X49+1</f>
        <v>2043</v>
      </c>
      <c r="Z49" s="22">
        <f t="shared" ref="Z49" si="33">Y49+1</f>
        <v>2044</v>
      </c>
      <c r="AA49" s="22">
        <f t="shared" ref="AA49" si="34">Z49+1</f>
        <v>2045</v>
      </c>
      <c r="AB49" s="22">
        <f t="shared" ref="AB49" si="35">AA49+1</f>
        <v>2046</v>
      </c>
      <c r="AC49" s="22">
        <f t="shared" ref="AC49" si="36">AB49+1</f>
        <v>2047</v>
      </c>
      <c r="AD49" s="22">
        <f t="shared" ref="AD49" si="37">AC49+1</f>
        <v>2048</v>
      </c>
      <c r="AE49" s="22">
        <f t="shared" ref="AE49" si="38">AD49+1</f>
        <v>2049</v>
      </c>
      <c r="AF49" s="22">
        <f t="shared" ref="AF49" si="39">AE49+1</f>
        <v>2050</v>
      </c>
      <c r="AG49" s="22">
        <f t="shared" ref="AG49" si="40">AF49+1</f>
        <v>2051</v>
      </c>
      <c r="AH49" s="22">
        <f t="shared" ref="AH49" si="41">AG49+1</f>
        <v>2052</v>
      </c>
      <c r="AI49" s="22">
        <f t="shared" ref="AI49" si="42">AH49+1</f>
        <v>2053</v>
      </c>
      <c r="AJ49" s="22">
        <f t="shared" ref="AJ49" si="43">AI49+1</f>
        <v>2054</v>
      </c>
      <c r="AK49" s="22">
        <f t="shared" ref="AK49" si="44">AJ49+1</f>
        <v>2055</v>
      </c>
      <c r="AL49" s="22">
        <f t="shared" ref="AL49" si="45">AK49+1</f>
        <v>2056</v>
      </c>
      <c r="AM49" s="22">
        <f t="shared" ref="AM49" si="46">AL49+1</f>
        <v>2057</v>
      </c>
      <c r="AN49" s="22">
        <f t="shared" ref="AN49" si="47">AM49+1</f>
        <v>2058</v>
      </c>
      <c r="AO49" s="22">
        <f t="shared" ref="AO49" si="48">AN49+1</f>
        <v>2059</v>
      </c>
      <c r="AP49" s="22">
        <f t="shared" ref="AP49" si="49">AO49+1</f>
        <v>2060</v>
      </c>
      <c r="AQ49" s="22">
        <f t="shared" ref="AQ49" si="50">AP49+1</f>
        <v>2061</v>
      </c>
    </row>
    <row r="50" spans="1:43" x14ac:dyDescent="0.25">
      <c r="A50" s="3" t="s">
        <v>244</v>
      </c>
      <c r="B50" s="23" t="s">
        <v>160</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row>
    <row r="51" spans="1:43" x14ac:dyDescent="0.25">
      <c r="A51" s="3" t="s">
        <v>245</v>
      </c>
      <c r="B51" s="23" t="s">
        <v>166</v>
      </c>
      <c r="C51" s="64">
        <v>750000</v>
      </c>
      <c r="D51" s="64">
        <v>2250000</v>
      </c>
      <c r="E51" s="64">
        <v>1500000</v>
      </c>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row>
    <row r="52" spans="1:43" ht="15.75" thickBot="1" x14ac:dyDescent="0.3">
      <c r="A52" s="66" t="s">
        <v>231</v>
      </c>
      <c r="B52" s="67" t="s">
        <v>168</v>
      </c>
      <c r="C52" s="68">
        <f>C50*'Generelle forutsetninger'!$B$17*(1+'Generelle forutsetninger'!$B$19)^(C49-$C49)+C51</f>
        <v>750000</v>
      </c>
      <c r="D52" s="68">
        <f>D50*'Generelle forutsetninger'!$B$17*(1+'Generelle forutsetninger'!$B$19)^(D49-$C49)+D51</f>
        <v>2250000</v>
      </c>
      <c r="E52" s="68">
        <f>E50*'Generelle forutsetninger'!$B$17*(1+'Generelle forutsetninger'!$B$19)^(E49-$C49)+E51</f>
        <v>1500000</v>
      </c>
      <c r="F52" s="68">
        <f>F50*'Generelle forutsetninger'!$B$17*(1+'Generelle forutsetninger'!$B$19)^(F49-$C49)+F51</f>
        <v>0</v>
      </c>
      <c r="G52" s="68">
        <f>G50*'Generelle forutsetninger'!$B$17*(1+'Generelle forutsetninger'!$B$19)^(G49-$C49)+G51</f>
        <v>0</v>
      </c>
      <c r="H52" s="68">
        <f>H50*'Generelle forutsetninger'!$B$17*(1+'Generelle forutsetninger'!$B$19)^(H49-$C49)+H51</f>
        <v>0</v>
      </c>
      <c r="I52" s="68">
        <f>I50*'Generelle forutsetninger'!$B$17*(1+'Generelle forutsetninger'!$B$19)^(I49-$C49)+I51</f>
        <v>0</v>
      </c>
      <c r="J52" s="68">
        <f>J50*'Generelle forutsetninger'!$B$17*(1+'Generelle forutsetninger'!$B$19)^(J49-$C49)+J51</f>
        <v>0</v>
      </c>
      <c r="K52" s="68">
        <f>K50*'Generelle forutsetninger'!$B$17*(1+'Generelle forutsetninger'!$B$19)^(K49-$C49)+K51</f>
        <v>0</v>
      </c>
      <c r="L52" s="68">
        <f>L50*'Generelle forutsetninger'!$B$17*(1+'Generelle forutsetninger'!$B$19)^(L49-$C49)+L51</f>
        <v>0</v>
      </c>
      <c r="M52" s="68">
        <f>M50*'Generelle forutsetninger'!$B$17*(1+'Generelle forutsetninger'!$B$19)^(M49-$C49)+M51</f>
        <v>0</v>
      </c>
      <c r="N52" s="68">
        <f>N50*'Generelle forutsetninger'!$B$17*(1+'Generelle forutsetninger'!$B$19)^(N49-$C49)+N51</f>
        <v>0</v>
      </c>
      <c r="O52" s="68">
        <f>O50*'Generelle forutsetninger'!$B$17*(1+'Generelle forutsetninger'!$B$19)^(O49-$C49)+O51</f>
        <v>0</v>
      </c>
      <c r="P52" s="68">
        <f>P50*'Generelle forutsetninger'!$B$17*(1+'Generelle forutsetninger'!$B$19)^(P49-$C49)+P51</f>
        <v>0</v>
      </c>
      <c r="Q52" s="68">
        <f>Q50*'Generelle forutsetninger'!$B$17*(1+'Generelle forutsetninger'!$B$19)^(Q49-$C49)+Q51</f>
        <v>0</v>
      </c>
      <c r="R52" s="68">
        <f>R50*'Generelle forutsetninger'!$B$17*(1+'Generelle forutsetninger'!$B$19)^(R49-$C49)+R51</f>
        <v>0</v>
      </c>
      <c r="S52" s="68">
        <f>S50*'Generelle forutsetninger'!$B$17*(1+'Generelle forutsetninger'!$B$19)^(S49-$C49)+S51</f>
        <v>0</v>
      </c>
      <c r="T52" s="68">
        <f>T50*'Generelle forutsetninger'!$B$17*(1+'Generelle forutsetninger'!$B$19)^(T49-$C49)+T51</f>
        <v>0</v>
      </c>
      <c r="U52" s="68">
        <f>U50*'Generelle forutsetninger'!$B$17*(1+'Generelle forutsetninger'!$B$19)^(U49-$C49)+U51</f>
        <v>0</v>
      </c>
      <c r="V52" s="68">
        <f>V50*'Generelle forutsetninger'!$B$17*(1+'Generelle forutsetninger'!$B$19)^(V49-$C49)+V51</f>
        <v>0</v>
      </c>
      <c r="W52" s="68">
        <f>W50*'Generelle forutsetninger'!$B$17*(1+'Generelle forutsetninger'!$B$19)^(W49-$C49)+W51</f>
        <v>0</v>
      </c>
      <c r="X52" s="68">
        <f>X50*'Generelle forutsetninger'!$B$17*(1+'Generelle forutsetninger'!$B$19)^(X49-$C49)+X51</f>
        <v>0</v>
      </c>
      <c r="Y52" s="68">
        <f>Y50*'Generelle forutsetninger'!$B$17*(1+'Generelle forutsetninger'!$B$19)^(Y49-$C49)+Y51</f>
        <v>0</v>
      </c>
      <c r="Z52" s="68">
        <f>Z50*'Generelle forutsetninger'!$B$17*(1+'Generelle forutsetninger'!$B$19)^(Z49-$C49)+Z51</f>
        <v>0</v>
      </c>
      <c r="AA52" s="68">
        <f>AA50*'Generelle forutsetninger'!$B$17*(1+'Generelle forutsetninger'!$B$19)^(AA49-$C49)+AA51</f>
        <v>0</v>
      </c>
      <c r="AB52" s="68">
        <f>AB50*'Generelle forutsetninger'!$B$17*(1+'Generelle forutsetninger'!$B$19)^(AB49-$C49)+AB51</f>
        <v>0</v>
      </c>
      <c r="AC52" s="68">
        <f>AC50*'Generelle forutsetninger'!$B$17*(1+'Generelle forutsetninger'!$B$19)^(AC49-$C49)+AC51</f>
        <v>0</v>
      </c>
      <c r="AD52" s="68">
        <f>AD50*'Generelle forutsetninger'!$B$17*(1+'Generelle forutsetninger'!$B$19)^(AD49-$C49)+AD51</f>
        <v>0</v>
      </c>
      <c r="AE52" s="68">
        <f>AE50*'Generelle forutsetninger'!$B$17*(1+'Generelle forutsetninger'!$B$19)^(AE49-$C49)+AE51</f>
        <v>0</v>
      </c>
      <c r="AF52" s="68">
        <f>AF50*'Generelle forutsetninger'!$B$17*(1+'Generelle forutsetninger'!$B$19)^(AF49-$C49)+AF51</f>
        <v>0</v>
      </c>
      <c r="AG52" s="68">
        <f>AG50*'Generelle forutsetninger'!$B$17*(1+'Generelle forutsetninger'!$B$19)^(AG49-$C49)+AG51</f>
        <v>0</v>
      </c>
      <c r="AH52" s="68">
        <f>AH50*'Generelle forutsetninger'!$B$17*(1+'Generelle forutsetninger'!$B$19)^(AH49-$C49)+AH51</f>
        <v>0</v>
      </c>
      <c r="AI52" s="68">
        <f>AI50*'Generelle forutsetninger'!$B$17*(1+'Generelle forutsetninger'!$B$19)^(AI49-$C49)+AI51</f>
        <v>0</v>
      </c>
      <c r="AJ52" s="68">
        <f>AJ50*'Generelle forutsetninger'!$B$17*(1+'Generelle forutsetninger'!$B$19)^(AJ49-$C49)+AJ51</f>
        <v>0</v>
      </c>
      <c r="AK52" s="68">
        <f>AK50*'Generelle forutsetninger'!$B$17*(1+'Generelle forutsetninger'!$B$19)^(AK49-$C49)+AK51</f>
        <v>0</v>
      </c>
      <c r="AL52" s="68">
        <f>AL50*'Generelle forutsetninger'!$B$17*(1+'Generelle forutsetninger'!$B$19)^(AL49-$C49)+AL51</f>
        <v>0</v>
      </c>
      <c r="AM52" s="68">
        <f>AM50*'Generelle forutsetninger'!$B$17*(1+'Generelle forutsetninger'!$B$19)^(AM49-$C49)+AM51</f>
        <v>0</v>
      </c>
      <c r="AN52" s="68">
        <f>AN50*'Generelle forutsetninger'!$B$17*(1+'Generelle forutsetninger'!$B$19)^(AN49-$C49)+AN51</f>
        <v>0</v>
      </c>
      <c r="AO52" s="68">
        <f>AO50*'Generelle forutsetninger'!$B$17*(1+'Generelle forutsetninger'!$B$19)^(AO49-$C49)+AO51</f>
        <v>0</v>
      </c>
      <c r="AP52" s="68">
        <f>AP50*'Generelle forutsetninger'!$B$17*(1+'Generelle forutsetninger'!$B$19)^(AP49-$C49)+AP51</f>
        <v>0</v>
      </c>
      <c r="AQ52" s="68">
        <f>AQ50*'Generelle forutsetninger'!$B$17*(1+'Generelle forutsetninger'!$B$19)^(AQ49-$C49)+AQ51</f>
        <v>0</v>
      </c>
    </row>
    <row r="53" spans="1:43" ht="15.75" thickTop="1" x14ac:dyDescent="0.25">
      <c r="B53" s="3"/>
    </row>
    <row r="54" spans="1:43" x14ac:dyDescent="0.25">
      <c r="A54" s="3" t="s">
        <v>232</v>
      </c>
      <c r="B54" s="23" t="s">
        <v>166</v>
      </c>
      <c r="C54" s="29">
        <f>0.2*C52</f>
        <v>150000</v>
      </c>
      <c r="D54" s="29">
        <f t="shared" ref="D54:AQ54" si="51">0.2*D52</f>
        <v>450000</v>
      </c>
      <c r="E54" s="29">
        <f t="shared" si="51"/>
        <v>300000</v>
      </c>
      <c r="F54" s="29">
        <f t="shared" si="51"/>
        <v>0</v>
      </c>
      <c r="G54" s="29">
        <f t="shared" si="51"/>
        <v>0</v>
      </c>
      <c r="H54" s="29">
        <f t="shared" si="51"/>
        <v>0</v>
      </c>
      <c r="I54" s="29">
        <f t="shared" si="51"/>
        <v>0</v>
      </c>
      <c r="J54" s="29">
        <f t="shared" si="51"/>
        <v>0</v>
      </c>
      <c r="K54" s="29">
        <f t="shared" si="51"/>
        <v>0</v>
      </c>
      <c r="L54" s="29">
        <f t="shared" si="51"/>
        <v>0</v>
      </c>
      <c r="M54" s="29">
        <f t="shared" si="51"/>
        <v>0</v>
      </c>
      <c r="N54" s="29">
        <f t="shared" si="51"/>
        <v>0</v>
      </c>
      <c r="O54" s="29">
        <f t="shared" si="51"/>
        <v>0</v>
      </c>
      <c r="P54" s="29">
        <f t="shared" si="51"/>
        <v>0</v>
      </c>
      <c r="Q54" s="29">
        <f t="shared" si="51"/>
        <v>0</v>
      </c>
      <c r="R54" s="29">
        <f t="shared" si="51"/>
        <v>0</v>
      </c>
      <c r="S54" s="29">
        <f t="shared" si="51"/>
        <v>0</v>
      </c>
      <c r="T54" s="29">
        <f t="shared" si="51"/>
        <v>0</v>
      </c>
      <c r="U54" s="29">
        <f t="shared" si="51"/>
        <v>0</v>
      </c>
      <c r="V54" s="29">
        <f t="shared" si="51"/>
        <v>0</v>
      </c>
      <c r="W54" s="29">
        <f t="shared" si="51"/>
        <v>0</v>
      </c>
      <c r="X54" s="29">
        <f t="shared" si="51"/>
        <v>0</v>
      </c>
      <c r="Y54" s="29">
        <f t="shared" si="51"/>
        <v>0</v>
      </c>
      <c r="Z54" s="29">
        <f t="shared" si="51"/>
        <v>0</v>
      </c>
      <c r="AA54" s="29">
        <f t="shared" si="51"/>
        <v>0</v>
      </c>
      <c r="AB54" s="29">
        <f t="shared" si="51"/>
        <v>0</v>
      </c>
      <c r="AC54" s="29">
        <f t="shared" si="51"/>
        <v>0</v>
      </c>
      <c r="AD54" s="29">
        <f t="shared" si="51"/>
        <v>0</v>
      </c>
      <c r="AE54" s="29">
        <f t="shared" si="51"/>
        <v>0</v>
      </c>
      <c r="AF54" s="29">
        <f t="shared" si="51"/>
        <v>0</v>
      </c>
      <c r="AG54" s="29">
        <f t="shared" si="51"/>
        <v>0</v>
      </c>
      <c r="AH54" s="29">
        <f t="shared" si="51"/>
        <v>0</v>
      </c>
      <c r="AI54" s="29">
        <f t="shared" si="51"/>
        <v>0</v>
      </c>
      <c r="AJ54" s="29">
        <f t="shared" si="51"/>
        <v>0</v>
      </c>
      <c r="AK54" s="29">
        <f t="shared" si="51"/>
        <v>0</v>
      </c>
      <c r="AL54" s="29">
        <f t="shared" si="51"/>
        <v>0</v>
      </c>
      <c r="AM54" s="29">
        <f t="shared" si="51"/>
        <v>0</v>
      </c>
      <c r="AN54" s="29">
        <f t="shared" si="51"/>
        <v>0</v>
      </c>
      <c r="AO54" s="29">
        <f t="shared" si="51"/>
        <v>0</v>
      </c>
      <c r="AP54" s="29">
        <f t="shared" si="51"/>
        <v>0</v>
      </c>
      <c r="AQ54" s="29">
        <f t="shared" si="51"/>
        <v>0</v>
      </c>
    </row>
    <row r="56" spans="1:43" x14ac:dyDescent="0.25">
      <c r="A56" s="63" t="s">
        <v>246</v>
      </c>
      <c r="B56" s="21"/>
      <c r="C56" s="22">
        <f>'Generelle forutsetninger'!$B$7</f>
        <v>2021</v>
      </c>
      <c r="D56" s="22">
        <f t="shared" ref="D56:AQ56" si="52">D49</f>
        <v>2022</v>
      </c>
      <c r="E56" s="22">
        <f t="shared" si="52"/>
        <v>2023</v>
      </c>
      <c r="F56" s="22">
        <f t="shared" si="52"/>
        <v>2024</v>
      </c>
      <c r="G56" s="22">
        <f t="shared" si="52"/>
        <v>2025</v>
      </c>
      <c r="H56" s="22">
        <f t="shared" si="52"/>
        <v>2026</v>
      </c>
      <c r="I56" s="22">
        <f t="shared" si="52"/>
        <v>2027</v>
      </c>
      <c r="J56" s="22">
        <f t="shared" si="52"/>
        <v>2028</v>
      </c>
      <c r="K56" s="22">
        <f t="shared" si="52"/>
        <v>2029</v>
      </c>
      <c r="L56" s="22">
        <f t="shared" si="52"/>
        <v>2030</v>
      </c>
      <c r="M56" s="22">
        <f t="shared" si="52"/>
        <v>2031</v>
      </c>
      <c r="N56" s="22">
        <f t="shared" si="52"/>
        <v>2032</v>
      </c>
      <c r="O56" s="22">
        <f t="shared" si="52"/>
        <v>2033</v>
      </c>
      <c r="P56" s="22">
        <f t="shared" si="52"/>
        <v>2034</v>
      </c>
      <c r="Q56" s="22">
        <f t="shared" si="52"/>
        <v>2035</v>
      </c>
      <c r="R56" s="22">
        <f t="shared" si="52"/>
        <v>2036</v>
      </c>
      <c r="S56" s="22">
        <f t="shared" si="52"/>
        <v>2037</v>
      </c>
      <c r="T56" s="22">
        <f t="shared" si="52"/>
        <v>2038</v>
      </c>
      <c r="U56" s="22">
        <f t="shared" si="52"/>
        <v>2039</v>
      </c>
      <c r="V56" s="22">
        <f t="shared" si="52"/>
        <v>2040</v>
      </c>
      <c r="W56" s="22">
        <f t="shared" si="52"/>
        <v>2041</v>
      </c>
      <c r="X56" s="22">
        <f t="shared" si="52"/>
        <v>2042</v>
      </c>
      <c r="Y56" s="22">
        <f t="shared" si="52"/>
        <v>2043</v>
      </c>
      <c r="Z56" s="22">
        <f t="shared" si="52"/>
        <v>2044</v>
      </c>
      <c r="AA56" s="22">
        <f t="shared" si="52"/>
        <v>2045</v>
      </c>
      <c r="AB56" s="22">
        <f t="shared" si="52"/>
        <v>2046</v>
      </c>
      <c r="AC56" s="22">
        <f t="shared" si="52"/>
        <v>2047</v>
      </c>
      <c r="AD56" s="22">
        <f t="shared" si="52"/>
        <v>2048</v>
      </c>
      <c r="AE56" s="22">
        <f t="shared" si="52"/>
        <v>2049</v>
      </c>
      <c r="AF56" s="22">
        <f t="shared" si="52"/>
        <v>2050</v>
      </c>
      <c r="AG56" s="22">
        <f t="shared" si="52"/>
        <v>2051</v>
      </c>
      <c r="AH56" s="22">
        <f t="shared" si="52"/>
        <v>2052</v>
      </c>
      <c r="AI56" s="22">
        <f t="shared" si="52"/>
        <v>2053</v>
      </c>
      <c r="AJ56" s="22">
        <f t="shared" si="52"/>
        <v>2054</v>
      </c>
      <c r="AK56" s="22">
        <f t="shared" si="52"/>
        <v>2055</v>
      </c>
      <c r="AL56" s="22">
        <f t="shared" si="52"/>
        <v>2056</v>
      </c>
      <c r="AM56" s="22">
        <f t="shared" si="52"/>
        <v>2057</v>
      </c>
      <c r="AN56" s="22">
        <f t="shared" si="52"/>
        <v>2058</v>
      </c>
      <c r="AO56" s="22">
        <f t="shared" si="52"/>
        <v>2059</v>
      </c>
      <c r="AP56" s="22">
        <f t="shared" si="52"/>
        <v>2060</v>
      </c>
      <c r="AQ56" s="22">
        <f t="shared" si="52"/>
        <v>2061</v>
      </c>
    </row>
    <row r="57" spans="1:43" x14ac:dyDescent="0.25">
      <c r="A57" s="3" t="s">
        <v>247</v>
      </c>
      <c r="B57" s="23" t="s">
        <v>160</v>
      </c>
      <c r="C57" s="69"/>
      <c r="D57" s="69"/>
      <c r="E57" s="69"/>
      <c r="F57" s="69"/>
      <c r="G57" s="69"/>
      <c r="H57" s="69"/>
      <c r="I57" s="69"/>
      <c r="J57" s="69"/>
      <c r="K57" s="69"/>
      <c r="L57" s="69"/>
      <c r="M57" s="69"/>
      <c r="N57" s="69"/>
      <c r="O57" s="69"/>
      <c r="P57" s="69"/>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row>
    <row r="58" spans="1:43" x14ac:dyDescent="0.25">
      <c r="A58" s="3" t="s">
        <v>248</v>
      </c>
      <c r="B58" s="65" t="s">
        <v>166</v>
      </c>
      <c r="C58" s="70"/>
      <c r="D58" s="70">
        <f>($C$3*20%)*30%</f>
        <v>1910700</v>
      </c>
      <c r="E58" s="70">
        <f t="shared" ref="E58:L58" si="53">($C$3*20%)*30%</f>
        <v>1910700</v>
      </c>
      <c r="F58" s="70">
        <f t="shared" si="53"/>
        <v>1910700</v>
      </c>
      <c r="G58" s="70">
        <f t="shared" si="53"/>
        <v>1910700</v>
      </c>
      <c r="H58" s="70">
        <f t="shared" si="53"/>
        <v>1910700</v>
      </c>
      <c r="I58" s="70">
        <f t="shared" si="53"/>
        <v>1910700</v>
      </c>
      <c r="J58" s="70">
        <f t="shared" si="53"/>
        <v>1910700</v>
      </c>
      <c r="K58" s="70">
        <f t="shared" si="53"/>
        <v>1910700</v>
      </c>
      <c r="L58" s="70">
        <f t="shared" si="53"/>
        <v>1910700</v>
      </c>
      <c r="M58" s="70"/>
      <c r="N58" s="70"/>
      <c r="O58" s="70"/>
      <c r="P58" s="70"/>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row>
    <row r="59" spans="1:43" ht="15.75" thickBot="1" x14ac:dyDescent="0.3">
      <c r="A59" s="66" t="s">
        <v>249</v>
      </c>
      <c r="B59" s="67" t="s">
        <v>166</v>
      </c>
      <c r="C59" s="68">
        <f>C57*'Generelle forutsetninger'!$B$17*(1+'Generelle forutsetninger'!$B$19)^(C56-$C56)+C58</f>
        <v>0</v>
      </c>
      <c r="D59" s="68">
        <f>D57*'Generelle forutsetninger'!$B$17*(1+'Generelle forutsetninger'!$B$19)^(D56-$C56)+D58</f>
        <v>1910700</v>
      </c>
      <c r="E59" s="68">
        <f>E57*'Generelle forutsetninger'!$B$17*(1+'Generelle forutsetninger'!$B$19)^(E56-$C56)+E58</f>
        <v>1910700</v>
      </c>
      <c r="F59" s="68">
        <f>F57*'Generelle forutsetninger'!$B$17*(1+'Generelle forutsetninger'!$B$19)^(F56-$C56)+F58</f>
        <v>1910700</v>
      </c>
      <c r="G59" s="68">
        <f>G57*'Generelle forutsetninger'!$B$17*(1+'Generelle forutsetninger'!$B$19)^(G56-$C56)+G58</f>
        <v>1910700</v>
      </c>
      <c r="H59" s="68">
        <f>H57*'Generelle forutsetninger'!$B$17*(1+'Generelle forutsetninger'!$B$19)^(H56-$C56)+H58</f>
        <v>1910700</v>
      </c>
      <c r="I59" s="68">
        <f>I57*'Generelle forutsetninger'!$B$17*(1+'Generelle forutsetninger'!$B$19)^(I56-$C56)+I58</f>
        <v>1910700</v>
      </c>
      <c r="J59" s="68">
        <f>J57*'Generelle forutsetninger'!$B$17*(1+'Generelle forutsetninger'!$B$19)^(J56-$C56)+J58</f>
        <v>1910700</v>
      </c>
      <c r="K59" s="68">
        <f>K57*'Generelle forutsetninger'!$B$17*(1+'Generelle forutsetninger'!$B$19)^(K56-$C56)+K58</f>
        <v>1910700</v>
      </c>
      <c r="L59" s="68">
        <f>L57*'Generelle forutsetninger'!$B$17*(1+'Generelle forutsetninger'!$B$19)^(L56-$C56)+L58</f>
        <v>1910700</v>
      </c>
      <c r="M59" s="68">
        <f>M57*'Generelle forutsetninger'!$B$17*(1+'Generelle forutsetninger'!$B$19)^(M56-$C56)+M58</f>
        <v>0</v>
      </c>
      <c r="N59" s="68">
        <f>N57*'Generelle forutsetninger'!$B$17*(1+'Generelle forutsetninger'!$B$19)^(N56-$C56)+N58</f>
        <v>0</v>
      </c>
      <c r="O59" s="68">
        <f>O57*'Generelle forutsetninger'!$B$17*(1+'Generelle forutsetninger'!$B$19)^(O56-$C56)+O58</f>
        <v>0</v>
      </c>
      <c r="P59" s="68">
        <f>P57*'Generelle forutsetninger'!$B$17*(1+'Generelle forutsetninger'!$B$19)^(P56-$C56)+P58</f>
        <v>0</v>
      </c>
      <c r="Q59" s="68">
        <f>Q57*'Generelle forutsetninger'!$B$17*(1+'Generelle forutsetninger'!$B$19)^(Q56-$C56)+Q58</f>
        <v>0</v>
      </c>
      <c r="R59" s="68">
        <f>R57*'Generelle forutsetninger'!$B$17*(1+'Generelle forutsetninger'!$B$19)^(R56-$C56)+R58</f>
        <v>0</v>
      </c>
      <c r="S59" s="68">
        <f>S57*'Generelle forutsetninger'!$B$17*(1+'Generelle forutsetninger'!$B$19)^(S56-$C56)+S58</f>
        <v>0</v>
      </c>
      <c r="T59" s="68">
        <f>T57*'Generelle forutsetninger'!$B$17*(1+'Generelle forutsetninger'!$B$19)^(T56-$C56)+T58</f>
        <v>0</v>
      </c>
      <c r="U59" s="68">
        <f>U57*'Generelle forutsetninger'!$B$17*(1+'Generelle forutsetninger'!$B$19)^(U56-$C56)+U58</f>
        <v>0</v>
      </c>
      <c r="V59" s="68">
        <f>V57*'Generelle forutsetninger'!$B$17*(1+'Generelle forutsetninger'!$B$19)^(V56-$C56)+V58</f>
        <v>0</v>
      </c>
      <c r="W59" s="68">
        <f>W57*'Generelle forutsetninger'!$B$17*(1+'Generelle forutsetninger'!$B$19)^(W56-$C56)+W58</f>
        <v>0</v>
      </c>
      <c r="X59" s="68">
        <f>X57*'Generelle forutsetninger'!$B$17*(1+'Generelle forutsetninger'!$B$19)^(X56-$C56)+X58</f>
        <v>0</v>
      </c>
      <c r="Y59" s="68">
        <f>Y57*'Generelle forutsetninger'!$B$17*(1+'Generelle forutsetninger'!$B$19)^(Y56-$C56)+Y58</f>
        <v>0</v>
      </c>
      <c r="Z59" s="68">
        <f>Z57*'Generelle forutsetninger'!$B$17*(1+'Generelle forutsetninger'!$B$19)^(Z56-$C56)+Z58</f>
        <v>0</v>
      </c>
      <c r="AA59" s="68">
        <f>AA57*'Generelle forutsetninger'!$B$17*(1+'Generelle forutsetninger'!$B$19)^(AA56-$C56)+AA58</f>
        <v>0</v>
      </c>
      <c r="AB59" s="68">
        <f>AB57*'Generelle forutsetninger'!$B$17*(1+'Generelle forutsetninger'!$B$19)^(AB56-$C56)+AB58</f>
        <v>0</v>
      </c>
      <c r="AC59" s="68">
        <f>AC57*'Generelle forutsetninger'!$B$17*(1+'Generelle forutsetninger'!$B$19)^(AC56-$C56)+AC58</f>
        <v>0</v>
      </c>
      <c r="AD59" s="68">
        <f>AD57*'Generelle forutsetninger'!$B$17*(1+'Generelle forutsetninger'!$B$19)^(AD56-$C56)+AD58</f>
        <v>0</v>
      </c>
      <c r="AE59" s="68">
        <f>AE57*'Generelle forutsetninger'!$B$17*(1+'Generelle forutsetninger'!$B$19)^(AE56-$C56)+AE58</f>
        <v>0</v>
      </c>
      <c r="AF59" s="68">
        <f>AF57*'Generelle forutsetninger'!$B$17*(1+'Generelle forutsetninger'!$B$19)^(AF56-$C56)+AF58</f>
        <v>0</v>
      </c>
      <c r="AG59" s="68">
        <f>AG57*'Generelle forutsetninger'!$B$17*(1+'Generelle forutsetninger'!$B$19)^(AG56-$C56)+AG58</f>
        <v>0</v>
      </c>
      <c r="AH59" s="68">
        <f>AH57*'Generelle forutsetninger'!$B$17*(1+'Generelle forutsetninger'!$B$19)^(AH56-$C56)+AH58</f>
        <v>0</v>
      </c>
      <c r="AI59" s="68">
        <f>AI57*'Generelle forutsetninger'!$B$17*(1+'Generelle forutsetninger'!$B$19)^(AI56-$C56)+AI58</f>
        <v>0</v>
      </c>
      <c r="AJ59" s="68">
        <f>AJ57*'Generelle forutsetninger'!$B$17*(1+'Generelle forutsetninger'!$B$19)^(AJ56-$C56)+AJ58</f>
        <v>0</v>
      </c>
      <c r="AK59" s="68">
        <f>AK57*'Generelle forutsetninger'!$B$17*(1+'Generelle forutsetninger'!$B$19)^(AK56-$C56)+AK58</f>
        <v>0</v>
      </c>
      <c r="AL59" s="68">
        <f>AL57*'Generelle forutsetninger'!$B$17*(1+'Generelle forutsetninger'!$B$19)^(AL56-$C56)+AL58</f>
        <v>0</v>
      </c>
      <c r="AM59" s="68">
        <f>AM57*'Generelle forutsetninger'!$B$17*(1+'Generelle forutsetninger'!$B$19)^(AM56-$C56)+AM58</f>
        <v>0</v>
      </c>
      <c r="AN59" s="68">
        <f>AN57*'Generelle forutsetninger'!$B$17*(1+'Generelle forutsetninger'!$B$19)^(AN56-$C56)+AN58</f>
        <v>0</v>
      </c>
      <c r="AO59" s="68">
        <f>AO57*'Generelle forutsetninger'!$B$17*(1+'Generelle forutsetninger'!$B$19)^(AO56-$C56)+AO58</f>
        <v>0</v>
      </c>
      <c r="AP59" s="68">
        <f>AP57*'Generelle forutsetninger'!$B$17*(1+'Generelle forutsetninger'!$B$19)^(AP56-$C56)+AP58</f>
        <v>0</v>
      </c>
      <c r="AQ59" s="68">
        <f>AQ57*'Generelle forutsetninger'!$B$17*(1+'Generelle forutsetninger'!$B$19)^(AQ56-$C56)+AQ58</f>
        <v>0</v>
      </c>
    </row>
    <row r="60" spans="1:43" ht="15.75" thickTop="1" x14ac:dyDescent="0.25"/>
    <row r="61" spans="1:43" x14ac:dyDescent="0.25">
      <c r="A61" s="3" t="s">
        <v>232</v>
      </c>
      <c r="B61" s="23" t="s">
        <v>166</v>
      </c>
      <c r="C61" s="29">
        <f t="shared" ref="C61:AQ61" si="54">0.2*C59</f>
        <v>0</v>
      </c>
      <c r="D61" s="29">
        <f t="shared" si="54"/>
        <v>382140</v>
      </c>
      <c r="E61" s="29">
        <f t="shared" si="54"/>
        <v>382140</v>
      </c>
      <c r="F61" s="29">
        <f t="shared" si="54"/>
        <v>382140</v>
      </c>
      <c r="G61" s="29">
        <f t="shared" si="54"/>
        <v>382140</v>
      </c>
      <c r="H61" s="29">
        <f t="shared" si="54"/>
        <v>382140</v>
      </c>
      <c r="I61" s="29">
        <f t="shared" si="54"/>
        <v>382140</v>
      </c>
      <c r="J61" s="29">
        <f t="shared" si="54"/>
        <v>382140</v>
      </c>
      <c r="K61" s="29">
        <f t="shared" si="54"/>
        <v>382140</v>
      </c>
      <c r="L61" s="29">
        <f t="shared" si="54"/>
        <v>382140</v>
      </c>
      <c r="M61" s="29">
        <f t="shared" si="54"/>
        <v>0</v>
      </c>
      <c r="N61" s="29">
        <f t="shared" si="54"/>
        <v>0</v>
      </c>
      <c r="O61" s="29">
        <f t="shared" si="54"/>
        <v>0</v>
      </c>
      <c r="P61" s="29">
        <f t="shared" si="54"/>
        <v>0</v>
      </c>
      <c r="Q61" s="29">
        <f t="shared" si="54"/>
        <v>0</v>
      </c>
      <c r="R61" s="29">
        <f t="shared" si="54"/>
        <v>0</v>
      </c>
      <c r="S61" s="29">
        <f t="shared" si="54"/>
        <v>0</v>
      </c>
      <c r="T61" s="29">
        <f t="shared" si="54"/>
        <v>0</v>
      </c>
      <c r="U61" s="29">
        <f t="shared" si="54"/>
        <v>0</v>
      </c>
      <c r="V61" s="29">
        <f t="shared" si="54"/>
        <v>0</v>
      </c>
      <c r="W61" s="29">
        <f t="shared" si="54"/>
        <v>0</v>
      </c>
      <c r="X61" s="29">
        <f t="shared" si="54"/>
        <v>0</v>
      </c>
      <c r="Y61" s="29">
        <f t="shared" si="54"/>
        <v>0</v>
      </c>
      <c r="Z61" s="29">
        <f t="shared" si="54"/>
        <v>0</v>
      </c>
      <c r="AA61" s="29">
        <f t="shared" si="54"/>
        <v>0</v>
      </c>
      <c r="AB61" s="29">
        <f t="shared" si="54"/>
        <v>0</v>
      </c>
      <c r="AC61" s="29">
        <f t="shared" si="54"/>
        <v>0</v>
      </c>
      <c r="AD61" s="29">
        <f t="shared" si="54"/>
        <v>0</v>
      </c>
      <c r="AE61" s="29">
        <f t="shared" si="54"/>
        <v>0</v>
      </c>
      <c r="AF61" s="29">
        <f t="shared" si="54"/>
        <v>0</v>
      </c>
      <c r="AG61" s="29">
        <f t="shared" si="54"/>
        <v>0</v>
      </c>
      <c r="AH61" s="29">
        <f t="shared" si="54"/>
        <v>0</v>
      </c>
      <c r="AI61" s="29">
        <f t="shared" si="54"/>
        <v>0</v>
      </c>
      <c r="AJ61" s="29">
        <f t="shared" si="54"/>
        <v>0</v>
      </c>
      <c r="AK61" s="29">
        <f t="shared" si="54"/>
        <v>0</v>
      </c>
      <c r="AL61" s="29">
        <f t="shared" si="54"/>
        <v>0</v>
      </c>
      <c r="AM61" s="29">
        <f t="shared" si="54"/>
        <v>0</v>
      </c>
      <c r="AN61" s="29">
        <f t="shared" si="54"/>
        <v>0</v>
      </c>
      <c r="AO61" s="29">
        <f t="shared" si="54"/>
        <v>0</v>
      </c>
      <c r="AP61" s="29">
        <f t="shared" si="54"/>
        <v>0</v>
      </c>
      <c r="AQ61" s="29">
        <f t="shared" si="54"/>
        <v>0</v>
      </c>
    </row>
    <row r="62" spans="1:43" x14ac:dyDescent="0.25">
      <c r="A62" s="21"/>
    </row>
    <row r="63" spans="1:43" x14ac:dyDescent="0.25">
      <c r="A63" s="63" t="s">
        <v>250</v>
      </c>
      <c r="B63" s="21"/>
      <c r="C63" s="22">
        <f>'Generelle forutsetninger'!$B$7</f>
        <v>2021</v>
      </c>
      <c r="D63" s="22">
        <f t="shared" ref="D63:AQ63" si="55">D49</f>
        <v>2022</v>
      </c>
      <c r="E63" s="22">
        <f t="shared" si="55"/>
        <v>2023</v>
      </c>
      <c r="F63" s="22">
        <f t="shared" si="55"/>
        <v>2024</v>
      </c>
      <c r="G63" s="22">
        <f t="shared" si="55"/>
        <v>2025</v>
      </c>
      <c r="H63" s="22">
        <f t="shared" si="55"/>
        <v>2026</v>
      </c>
      <c r="I63" s="22">
        <f t="shared" si="55"/>
        <v>2027</v>
      </c>
      <c r="J63" s="22">
        <f t="shared" si="55"/>
        <v>2028</v>
      </c>
      <c r="K63" s="22">
        <f t="shared" si="55"/>
        <v>2029</v>
      </c>
      <c r="L63" s="22">
        <f t="shared" si="55"/>
        <v>2030</v>
      </c>
      <c r="M63" s="22">
        <f t="shared" si="55"/>
        <v>2031</v>
      </c>
      <c r="N63" s="22">
        <f t="shared" si="55"/>
        <v>2032</v>
      </c>
      <c r="O63" s="22">
        <f t="shared" si="55"/>
        <v>2033</v>
      </c>
      <c r="P63" s="22">
        <f t="shared" si="55"/>
        <v>2034</v>
      </c>
      <c r="Q63" s="22">
        <f t="shared" si="55"/>
        <v>2035</v>
      </c>
      <c r="R63" s="22">
        <f t="shared" si="55"/>
        <v>2036</v>
      </c>
      <c r="S63" s="22">
        <f t="shared" si="55"/>
        <v>2037</v>
      </c>
      <c r="T63" s="22">
        <f t="shared" si="55"/>
        <v>2038</v>
      </c>
      <c r="U63" s="22">
        <f t="shared" si="55"/>
        <v>2039</v>
      </c>
      <c r="V63" s="22">
        <f t="shared" si="55"/>
        <v>2040</v>
      </c>
      <c r="W63" s="22">
        <f t="shared" si="55"/>
        <v>2041</v>
      </c>
      <c r="X63" s="22">
        <f t="shared" si="55"/>
        <v>2042</v>
      </c>
      <c r="Y63" s="22">
        <f t="shared" si="55"/>
        <v>2043</v>
      </c>
      <c r="Z63" s="22">
        <f t="shared" si="55"/>
        <v>2044</v>
      </c>
      <c r="AA63" s="22">
        <f t="shared" si="55"/>
        <v>2045</v>
      </c>
      <c r="AB63" s="22">
        <f t="shared" si="55"/>
        <v>2046</v>
      </c>
      <c r="AC63" s="22">
        <f t="shared" si="55"/>
        <v>2047</v>
      </c>
      <c r="AD63" s="22">
        <f t="shared" si="55"/>
        <v>2048</v>
      </c>
      <c r="AE63" s="22">
        <f t="shared" si="55"/>
        <v>2049</v>
      </c>
      <c r="AF63" s="22">
        <f t="shared" si="55"/>
        <v>2050</v>
      </c>
      <c r="AG63" s="22">
        <f t="shared" si="55"/>
        <v>2051</v>
      </c>
      <c r="AH63" s="22">
        <f t="shared" si="55"/>
        <v>2052</v>
      </c>
      <c r="AI63" s="22">
        <f t="shared" si="55"/>
        <v>2053</v>
      </c>
      <c r="AJ63" s="22">
        <f t="shared" si="55"/>
        <v>2054</v>
      </c>
      <c r="AK63" s="22">
        <f t="shared" si="55"/>
        <v>2055</v>
      </c>
      <c r="AL63" s="22">
        <f t="shared" si="55"/>
        <v>2056</v>
      </c>
      <c r="AM63" s="22">
        <f t="shared" si="55"/>
        <v>2057</v>
      </c>
      <c r="AN63" s="22">
        <f t="shared" si="55"/>
        <v>2058</v>
      </c>
      <c r="AO63" s="22">
        <f t="shared" si="55"/>
        <v>2059</v>
      </c>
      <c r="AP63" s="22">
        <f t="shared" si="55"/>
        <v>2060</v>
      </c>
      <c r="AQ63" s="22">
        <f t="shared" si="55"/>
        <v>2061</v>
      </c>
    </row>
    <row r="64" spans="1:43" x14ac:dyDescent="0.25">
      <c r="A64" s="3" t="s">
        <v>251</v>
      </c>
      <c r="B64" s="23" t="s">
        <v>160</v>
      </c>
      <c r="C64" s="64"/>
      <c r="D64" s="64">
        <f>Data!C38</f>
        <v>246.24455624999996</v>
      </c>
      <c r="E64" s="64">
        <f>Data!D38</f>
        <v>246.24455624999996</v>
      </c>
      <c r="F64" s="64">
        <f>Data!E38</f>
        <v>246.24455624999996</v>
      </c>
      <c r="G64" s="64">
        <f>Data!F38</f>
        <v>246.24455624999996</v>
      </c>
      <c r="H64" s="64">
        <f>Data!G38</f>
        <v>246.24455624999996</v>
      </c>
      <c r="I64" s="64">
        <f>Data!H38</f>
        <v>246.24455624999996</v>
      </c>
      <c r="J64" s="64">
        <f>Data!I38</f>
        <v>246.24455624999996</v>
      </c>
      <c r="K64" s="64">
        <f>Data!J38</f>
        <v>246.24455624999996</v>
      </c>
      <c r="L64" s="64">
        <f>Data!K38</f>
        <v>246.24455624999996</v>
      </c>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row>
    <row r="65" spans="1:43" x14ac:dyDescent="0.25">
      <c r="A65" s="3" t="s">
        <v>241</v>
      </c>
      <c r="B65" s="23" t="s">
        <v>168</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row>
    <row r="66" spans="1:43" ht="15.75" thickBot="1" x14ac:dyDescent="0.3">
      <c r="A66" s="66" t="s">
        <v>252</v>
      </c>
      <c r="B66" s="67" t="s">
        <v>166</v>
      </c>
      <c r="C66" s="68">
        <f>C64*'Generelle forutsetninger'!$B$17*(1+'Generelle forutsetninger'!$B$19)^(C63-$C63)+C65</f>
        <v>0</v>
      </c>
      <c r="D66" s="68">
        <f>D64*'Generelle forutsetninger'!$B$17*(1+'Generelle forutsetninger'!$B$19)^(D63-$C63)+D65</f>
        <v>133952.35995343121</v>
      </c>
      <c r="E66" s="68">
        <f>E64*'Generelle forutsetninger'!$B$17*(1+'Generelle forutsetninger'!$B$19)^(E63-$C63)+E65</f>
        <v>135693.74063282579</v>
      </c>
      <c r="F66" s="68">
        <f>F64*'Generelle forutsetninger'!$B$17*(1+'Generelle forutsetninger'!$B$19)^(F63-$C63)+F65</f>
        <v>137457.75926105253</v>
      </c>
      <c r="G66" s="68">
        <f>G64*'Generelle forutsetninger'!$B$17*(1+'Generelle forutsetninger'!$B$19)^(G63-$C63)+G65</f>
        <v>139244.71013144622</v>
      </c>
      <c r="H66" s="68">
        <f>H64*'Generelle forutsetninger'!$B$17*(1+'Generelle forutsetninger'!$B$19)^(H63-$C63)+H65</f>
        <v>141054.89136315501</v>
      </c>
      <c r="I66" s="68">
        <f>I64*'Generelle forutsetninger'!$B$17*(1+'Generelle forutsetninger'!$B$19)^(I63-$C63)+I65</f>
        <v>142888.60495087603</v>
      </c>
      <c r="J66" s="68">
        <f>J64*'Generelle forutsetninger'!$B$17*(1+'Generelle forutsetninger'!$B$19)^(J63-$C63)+J65</f>
        <v>144746.15681523739</v>
      </c>
      <c r="K66" s="68">
        <f>K64*'Generelle forutsetninger'!$B$17*(1+'Generelle forutsetninger'!$B$19)^(K63-$C63)+K65</f>
        <v>146627.85685383549</v>
      </c>
      <c r="L66" s="68">
        <f>L64*'Generelle forutsetninger'!$B$17*(1+'Generelle forutsetninger'!$B$19)^(L63-$C63)+L65</f>
        <v>148534.01899293534</v>
      </c>
      <c r="M66" s="68">
        <f>M64*'Generelle forutsetninger'!$B$17*(1+'Generelle forutsetninger'!$B$19)^(M63-$C63)+M65</f>
        <v>0</v>
      </c>
      <c r="N66" s="68">
        <f>N64*'Generelle forutsetninger'!$B$17*(1+'Generelle forutsetninger'!$B$19)^(N63-$C63)+N65</f>
        <v>0</v>
      </c>
      <c r="O66" s="68">
        <f>O64*'Generelle forutsetninger'!$B$17*(1+'Generelle forutsetninger'!$B$19)^(O63-$C63)+O65</f>
        <v>0</v>
      </c>
      <c r="P66" s="68">
        <f>P64*'Generelle forutsetninger'!$B$17*(1+'Generelle forutsetninger'!$B$19)^(P63-$C63)+P65</f>
        <v>0</v>
      </c>
      <c r="Q66" s="68">
        <f>Q64*'Generelle forutsetninger'!$B$17*(1+'Generelle forutsetninger'!$B$19)^(Q63-$C63)+Q65</f>
        <v>0</v>
      </c>
      <c r="R66" s="68">
        <f>R64*'Generelle forutsetninger'!$B$17*(1+'Generelle forutsetninger'!$B$19)^(R63-$C63)+R65</f>
        <v>0</v>
      </c>
      <c r="S66" s="68">
        <f>S64*'Generelle forutsetninger'!$B$17*(1+'Generelle forutsetninger'!$B$19)^(S63-$C63)+S65</f>
        <v>0</v>
      </c>
      <c r="T66" s="68">
        <f>T64*'Generelle forutsetninger'!$B$17*(1+'Generelle forutsetninger'!$B$19)^(T63-$C63)+T65</f>
        <v>0</v>
      </c>
      <c r="U66" s="68">
        <f>U64*'Generelle forutsetninger'!$B$17*(1+'Generelle forutsetninger'!$B$19)^(U63-$C63)+U65</f>
        <v>0</v>
      </c>
      <c r="V66" s="68">
        <f>V64*'Generelle forutsetninger'!$B$17*(1+'Generelle forutsetninger'!$B$19)^(V63-$C63)+V65</f>
        <v>0</v>
      </c>
      <c r="W66" s="68">
        <f>W64*'Generelle forutsetninger'!$B$17*(1+'Generelle forutsetninger'!$B$19)^(W63-$C63)+W65</f>
        <v>0</v>
      </c>
      <c r="X66" s="68">
        <f>X64*'Generelle forutsetninger'!$B$17*(1+'Generelle forutsetninger'!$B$19)^(X63-$C63)+X65</f>
        <v>0</v>
      </c>
      <c r="Y66" s="68">
        <f>Y64*'Generelle forutsetninger'!$B$17*(1+'Generelle forutsetninger'!$B$19)^(Y63-$C63)+Y65</f>
        <v>0</v>
      </c>
      <c r="Z66" s="68">
        <f>Z64*'Generelle forutsetninger'!$B$17*(1+'Generelle forutsetninger'!$B$19)^(Z63-$C63)+Z65</f>
        <v>0</v>
      </c>
      <c r="AA66" s="68">
        <f>AA64*'Generelle forutsetninger'!$B$17*(1+'Generelle forutsetninger'!$B$19)^(AA63-$C63)+AA65</f>
        <v>0</v>
      </c>
      <c r="AB66" s="68">
        <f>AB64*'Generelle forutsetninger'!$B$17*(1+'Generelle forutsetninger'!$B$19)^(AB63-$C63)+AB65</f>
        <v>0</v>
      </c>
      <c r="AC66" s="68">
        <f>AC64*'Generelle forutsetninger'!$B$17*(1+'Generelle forutsetninger'!$B$19)^(AC63-$C63)+AC65</f>
        <v>0</v>
      </c>
      <c r="AD66" s="68">
        <f>AD64*'Generelle forutsetninger'!$B$17*(1+'Generelle forutsetninger'!$B$19)^(AD63-$C63)+AD65</f>
        <v>0</v>
      </c>
      <c r="AE66" s="68">
        <f>AE64*'Generelle forutsetninger'!$B$17*(1+'Generelle forutsetninger'!$B$19)^(AE63-$C63)+AE65</f>
        <v>0</v>
      </c>
      <c r="AF66" s="68">
        <f>AF64*'Generelle forutsetninger'!$B$17*(1+'Generelle forutsetninger'!$B$19)^(AF63-$C63)+AF65</f>
        <v>0</v>
      </c>
      <c r="AG66" s="68">
        <f>AG64*'Generelle forutsetninger'!$B$17*(1+'Generelle forutsetninger'!$B$19)^(AG63-$C63)+AG65</f>
        <v>0</v>
      </c>
      <c r="AH66" s="68">
        <f>AH64*'Generelle forutsetninger'!$B$17*(1+'Generelle forutsetninger'!$B$19)^(AH63-$C63)+AH65</f>
        <v>0</v>
      </c>
      <c r="AI66" s="68">
        <f>AI64*'Generelle forutsetninger'!$B$17*(1+'Generelle forutsetninger'!$B$19)^(AI63-$C63)+AI65</f>
        <v>0</v>
      </c>
      <c r="AJ66" s="68">
        <f>AJ64*'Generelle forutsetninger'!$B$17*(1+'Generelle forutsetninger'!$B$19)^(AJ63-$C63)+AJ65</f>
        <v>0</v>
      </c>
      <c r="AK66" s="68">
        <f>AK64*'Generelle forutsetninger'!$B$17*(1+'Generelle forutsetninger'!$B$19)^(AK63-$C63)+AK65</f>
        <v>0</v>
      </c>
      <c r="AL66" s="68">
        <f>AL64*'Generelle forutsetninger'!$B$17*(1+'Generelle forutsetninger'!$B$19)^(AL63-$C63)+AL65</f>
        <v>0</v>
      </c>
      <c r="AM66" s="68">
        <f>AM64*'Generelle forutsetninger'!$B$17*(1+'Generelle forutsetninger'!$B$19)^(AM63-$C63)+AM65</f>
        <v>0</v>
      </c>
      <c r="AN66" s="68">
        <f>AN64*'Generelle forutsetninger'!$B$17*(1+'Generelle forutsetninger'!$B$19)^(AN63-$C63)+AN65</f>
        <v>0</v>
      </c>
      <c r="AO66" s="68">
        <f>AO64*'Generelle forutsetninger'!$B$17*(1+'Generelle forutsetninger'!$B$19)^(AO63-$C63)+AO65</f>
        <v>0</v>
      </c>
      <c r="AP66" s="68">
        <f>AP64*'Generelle forutsetninger'!$B$17*(1+'Generelle forutsetninger'!$B$19)^(AP63-$C63)+AP65</f>
        <v>0</v>
      </c>
      <c r="AQ66" s="68">
        <f>AQ64*'Generelle forutsetninger'!$B$17*(1+'Generelle forutsetninger'!$B$19)^(AQ63-$C63)+AQ65</f>
        <v>0</v>
      </c>
    </row>
    <row r="67" spans="1:43" ht="15.75" thickTop="1" x14ac:dyDescent="0.25">
      <c r="B67" s="3"/>
    </row>
    <row r="68" spans="1:43" x14ac:dyDescent="0.25">
      <c r="A68" s="3" t="s">
        <v>232</v>
      </c>
      <c r="B68" s="23" t="s">
        <v>166</v>
      </c>
      <c r="C68" s="73">
        <f t="shared" ref="C68:AQ68" si="56">0.2*C66</f>
        <v>0</v>
      </c>
      <c r="D68" s="73">
        <f t="shared" si="56"/>
        <v>26790.471990686245</v>
      </c>
      <c r="E68" s="73">
        <f t="shared" si="56"/>
        <v>27138.748126565159</v>
      </c>
      <c r="F68" s="73">
        <f t="shared" si="56"/>
        <v>27491.551852210509</v>
      </c>
      <c r="G68" s="73">
        <f t="shared" si="56"/>
        <v>27848.942026289245</v>
      </c>
      <c r="H68" s="73">
        <f t="shared" si="56"/>
        <v>28210.978272631004</v>
      </c>
      <c r="I68" s="73">
        <f t="shared" si="56"/>
        <v>28577.720990175207</v>
      </c>
      <c r="J68" s="73">
        <f t="shared" si="56"/>
        <v>28949.231363047482</v>
      </c>
      <c r="K68" s="73">
        <f t="shared" si="56"/>
        <v>29325.571370767098</v>
      </c>
      <c r="L68" s="73">
        <f t="shared" si="56"/>
        <v>29706.803798587069</v>
      </c>
      <c r="M68" s="73">
        <f t="shared" si="56"/>
        <v>0</v>
      </c>
      <c r="N68" s="73">
        <f t="shared" si="56"/>
        <v>0</v>
      </c>
      <c r="O68" s="73">
        <f t="shared" si="56"/>
        <v>0</v>
      </c>
      <c r="P68" s="73">
        <f t="shared" si="56"/>
        <v>0</v>
      </c>
      <c r="Q68" s="73">
        <f t="shared" si="56"/>
        <v>0</v>
      </c>
      <c r="R68" s="73">
        <f t="shared" si="56"/>
        <v>0</v>
      </c>
      <c r="S68" s="73">
        <f t="shared" si="56"/>
        <v>0</v>
      </c>
      <c r="T68" s="73">
        <f t="shared" si="56"/>
        <v>0</v>
      </c>
      <c r="U68" s="73">
        <f t="shared" si="56"/>
        <v>0</v>
      </c>
      <c r="V68" s="73">
        <f t="shared" si="56"/>
        <v>0</v>
      </c>
      <c r="W68" s="73">
        <f t="shared" si="56"/>
        <v>0</v>
      </c>
      <c r="X68" s="73">
        <f t="shared" si="56"/>
        <v>0</v>
      </c>
      <c r="Y68" s="73">
        <f t="shared" si="56"/>
        <v>0</v>
      </c>
      <c r="Z68" s="73">
        <f t="shared" si="56"/>
        <v>0</v>
      </c>
      <c r="AA68" s="73">
        <f t="shared" si="56"/>
        <v>0</v>
      </c>
      <c r="AB68" s="73">
        <f t="shared" si="56"/>
        <v>0</v>
      </c>
      <c r="AC68" s="73">
        <f t="shared" si="56"/>
        <v>0</v>
      </c>
      <c r="AD68" s="73">
        <f t="shared" si="56"/>
        <v>0</v>
      </c>
      <c r="AE68" s="73">
        <f t="shared" si="56"/>
        <v>0</v>
      </c>
      <c r="AF68" s="73">
        <f t="shared" si="56"/>
        <v>0</v>
      </c>
      <c r="AG68" s="73">
        <f t="shared" si="56"/>
        <v>0</v>
      </c>
      <c r="AH68" s="73">
        <f t="shared" si="56"/>
        <v>0</v>
      </c>
      <c r="AI68" s="73">
        <f t="shared" si="56"/>
        <v>0</v>
      </c>
      <c r="AJ68" s="73">
        <f t="shared" si="56"/>
        <v>0</v>
      </c>
      <c r="AK68" s="73">
        <f t="shared" si="56"/>
        <v>0</v>
      </c>
      <c r="AL68" s="73">
        <f t="shared" si="56"/>
        <v>0</v>
      </c>
      <c r="AM68" s="73">
        <f t="shared" si="56"/>
        <v>0</v>
      </c>
      <c r="AN68" s="73">
        <f t="shared" si="56"/>
        <v>0</v>
      </c>
      <c r="AO68" s="73">
        <f t="shared" si="56"/>
        <v>0</v>
      </c>
      <c r="AP68" s="73">
        <f t="shared" si="56"/>
        <v>0</v>
      </c>
      <c r="AQ68" s="73">
        <f t="shared" si="56"/>
        <v>0</v>
      </c>
    </row>
    <row r="69" spans="1:43" x14ac:dyDescent="0.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row>
    <row r="70" spans="1:43" ht="18.75" customHeight="1" x14ac:dyDescent="0.35">
      <c r="A70" s="16" t="s">
        <v>253</v>
      </c>
      <c r="E70" s="246"/>
    </row>
    <row r="71" spans="1:43" ht="14.45" customHeight="1" x14ac:dyDescent="0.25">
      <c r="A71" s="63"/>
    </row>
    <row r="72" spans="1:43" x14ac:dyDescent="0.25">
      <c r="A72" s="63" t="s">
        <v>254</v>
      </c>
      <c r="B72" s="21" t="s">
        <v>138</v>
      </c>
      <c r="C72" s="22">
        <f>'Generelle forutsetninger'!$B$7</f>
        <v>2021</v>
      </c>
      <c r="D72" s="22">
        <f t="shared" ref="D72:AQ72" si="57">C72+1</f>
        <v>2022</v>
      </c>
      <c r="E72" s="22">
        <f t="shared" si="57"/>
        <v>2023</v>
      </c>
      <c r="F72" s="22">
        <f t="shared" si="57"/>
        <v>2024</v>
      </c>
      <c r="G72" s="22">
        <f t="shared" si="57"/>
        <v>2025</v>
      </c>
      <c r="H72" s="22">
        <f t="shared" si="57"/>
        <v>2026</v>
      </c>
      <c r="I72" s="22">
        <f t="shared" si="57"/>
        <v>2027</v>
      </c>
      <c r="J72" s="22">
        <f t="shared" si="57"/>
        <v>2028</v>
      </c>
      <c r="K72" s="22">
        <f t="shared" si="57"/>
        <v>2029</v>
      </c>
      <c r="L72" s="22">
        <f t="shared" si="57"/>
        <v>2030</v>
      </c>
      <c r="M72" s="22">
        <f t="shared" si="57"/>
        <v>2031</v>
      </c>
      <c r="N72" s="22">
        <f t="shared" si="57"/>
        <v>2032</v>
      </c>
      <c r="O72" s="22">
        <f t="shared" si="57"/>
        <v>2033</v>
      </c>
      <c r="P72" s="22">
        <f t="shared" si="57"/>
        <v>2034</v>
      </c>
      <c r="Q72" s="22">
        <f t="shared" si="57"/>
        <v>2035</v>
      </c>
      <c r="R72" s="22">
        <f t="shared" si="57"/>
        <v>2036</v>
      </c>
      <c r="S72" s="22">
        <f t="shared" si="57"/>
        <v>2037</v>
      </c>
      <c r="T72" s="22">
        <f t="shared" si="57"/>
        <v>2038</v>
      </c>
      <c r="U72" s="22">
        <f t="shared" si="57"/>
        <v>2039</v>
      </c>
      <c r="V72" s="22">
        <f t="shared" si="57"/>
        <v>2040</v>
      </c>
      <c r="W72" s="22">
        <f t="shared" si="57"/>
        <v>2041</v>
      </c>
      <c r="X72" s="22">
        <f t="shared" si="57"/>
        <v>2042</v>
      </c>
      <c r="Y72" s="22">
        <f t="shared" si="57"/>
        <v>2043</v>
      </c>
      <c r="Z72" s="22">
        <f t="shared" si="57"/>
        <v>2044</v>
      </c>
      <c r="AA72" s="22">
        <f t="shared" si="57"/>
        <v>2045</v>
      </c>
      <c r="AB72" s="22">
        <f t="shared" si="57"/>
        <v>2046</v>
      </c>
      <c r="AC72" s="22">
        <f t="shared" si="57"/>
        <v>2047</v>
      </c>
      <c r="AD72" s="22">
        <f t="shared" si="57"/>
        <v>2048</v>
      </c>
      <c r="AE72" s="22">
        <f t="shared" si="57"/>
        <v>2049</v>
      </c>
      <c r="AF72" s="22">
        <f t="shared" si="57"/>
        <v>2050</v>
      </c>
      <c r="AG72" s="22">
        <f t="shared" si="57"/>
        <v>2051</v>
      </c>
      <c r="AH72" s="22">
        <f t="shared" si="57"/>
        <v>2052</v>
      </c>
      <c r="AI72" s="22">
        <f t="shared" si="57"/>
        <v>2053</v>
      </c>
      <c r="AJ72" s="22">
        <f t="shared" si="57"/>
        <v>2054</v>
      </c>
      <c r="AK72" s="22">
        <f t="shared" si="57"/>
        <v>2055</v>
      </c>
      <c r="AL72" s="22">
        <f t="shared" si="57"/>
        <v>2056</v>
      </c>
      <c r="AM72" s="22">
        <f t="shared" si="57"/>
        <v>2057</v>
      </c>
      <c r="AN72" s="22">
        <f t="shared" si="57"/>
        <v>2058</v>
      </c>
      <c r="AO72" s="22">
        <f t="shared" si="57"/>
        <v>2059</v>
      </c>
      <c r="AP72" s="22">
        <f t="shared" si="57"/>
        <v>2060</v>
      </c>
      <c r="AQ72" s="22">
        <f t="shared" si="57"/>
        <v>2061</v>
      </c>
    </row>
    <row r="73" spans="1:43" x14ac:dyDescent="0.25">
      <c r="A73" s="3" t="s">
        <v>244</v>
      </c>
      <c r="B73" s="23" t="s">
        <v>160</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row>
    <row r="74" spans="1:43" x14ac:dyDescent="0.25">
      <c r="A74" s="3" t="s">
        <v>245</v>
      </c>
      <c r="B74" s="23" t="s">
        <v>166</v>
      </c>
      <c r="C74" s="64">
        <v>750000</v>
      </c>
      <c r="D74" s="64">
        <v>2250000</v>
      </c>
      <c r="E74" s="64">
        <v>1500000</v>
      </c>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row>
    <row r="75" spans="1:43" ht="15.75" thickBot="1" x14ac:dyDescent="0.3">
      <c r="A75" s="66" t="s">
        <v>231</v>
      </c>
      <c r="B75" s="67" t="s">
        <v>168</v>
      </c>
      <c r="C75" s="68">
        <f>C73*'Generelle forutsetninger'!$B$17*(1+'Generelle forutsetninger'!$B$19)^(C72-$C72)+C74</f>
        <v>750000</v>
      </c>
      <c r="D75" s="68">
        <f>D73*'Generelle forutsetninger'!$B$17*(1+'Generelle forutsetninger'!$B$19)^(D72-$C72)+D74</f>
        <v>2250000</v>
      </c>
      <c r="E75" s="68">
        <f>E73*'Generelle forutsetninger'!$B$17*(1+'Generelle forutsetninger'!$B$19)^(E72-$C72)+E74</f>
        <v>1500000</v>
      </c>
      <c r="F75" s="68">
        <f>F73*'Generelle forutsetninger'!$B$17*(1+'Generelle forutsetninger'!$B$19)^(F72-$C72)+F74</f>
        <v>0</v>
      </c>
      <c r="G75" s="68">
        <f>G73*'Generelle forutsetninger'!$B$17*(1+'Generelle forutsetninger'!$B$19)^(G72-$C72)+G74</f>
        <v>0</v>
      </c>
      <c r="H75" s="68">
        <f>H73*'Generelle forutsetninger'!$B$17*(1+'Generelle forutsetninger'!$B$19)^(H72-$C72)+H74</f>
        <v>0</v>
      </c>
      <c r="I75" s="68">
        <f>I73*'Generelle forutsetninger'!$B$17*(1+'Generelle forutsetninger'!$B$19)^(I72-$C72)+I74</f>
        <v>0</v>
      </c>
      <c r="J75" s="68">
        <f>J73*'Generelle forutsetninger'!$B$17*(1+'Generelle forutsetninger'!$B$19)^(J72-$C72)+J74</f>
        <v>0</v>
      </c>
      <c r="K75" s="68">
        <f>K73*'Generelle forutsetninger'!$B$17*(1+'Generelle forutsetninger'!$B$19)^(K72-$C72)+K74</f>
        <v>0</v>
      </c>
      <c r="L75" s="68">
        <f>L73*'Generelle forutsetninger'!$B$17*(1+'Generelle forutsetninger'!$B$19)^(L72-$C72)+L74</f>
        <v>0</v>
      </c>
      <c r="M75" s="68">
        <f>M73*'Generelle forutsetninger'!$B$17*(1+'Generelle forutsetninger'!$B$19)^(M72-$C72)+M74</f>
        <v>0</v>
      </c>
      <c r="N75" s="68">
        <f>N73*'Generelle forutsetninger'!$B$17*(1+'Generelle forutsetninger'!$B$19)^(N72-$C72)+N74</f>
        <v>0</v>
      </c>
      <c r="O75" s="68">
        <f>O73*'Generelle forutsetninger'!$B$17*(1+'Generelle forutsetninger'!$B$19)^(O72-$C72)+O74</f>
        <v>0</v>
      </c>
      <c r="P75" s="68">
        <f>P73*'Generelle forutsetninger'!$B$17*(1+'Generelle forutsetninger'!$B$19)^(P72-$C72)+P74</f>
        <v>0</v>
      </c>
      <c r="Q75" s="68">
        <f>Q73*'Generelle forutsetninger'!$B$17*(1+'Generelle forutsetninger'!$B$19)^(Q72-$C72)+Q74</f>
        <v>0</v>
      </c>
      <c r="R75" s="68">
        <f>R73*'Generelle forutsetninger'!$B$17*(1+'Generelle forutsetninger'!$B$19)^(R72-$C72)+R74</f>
        <v>0</v>
      </c>
      <c r="S75" s="68">
        <f>S73*'Generelle forutsetninger'!$B$17*(1+'Generelle forutsetninger'!$B$19)^(S72-$C72)+S74</f>
        <v>0</v>
      </c>
      <c r="T75" s="68">
        <f>T73*'Generelle forutsetninger'!$B$17*(1+'Generelle forutsetninger'!$B$19)^(T72-$C72)+T74</f>
        <v>0</v>
      </c>
      <c r="U75" s="68">
        <f>U73*'Generelle forutsetninger'!$B$17*(1+'Generelle forutsetninger'!$B$19)^(U72-$C72)+U74</f>
        <v>0</v>
      </c>
      <c r="V75" s="68">
        <f>V73*'Generelle forutsetninger'!$B$17*(1+'Generelle forutsetninger'!$B$19)^(V72-$C72)+V74</f>
        <v>0</v>
      </c>
      <c r="W75" s="68">
        <f>W73*'Generelle forutsetninger'!$B$17*(1+'Generelle forutsetninger'!$B$19)^(W72-$C72)+W74</f>
        <v>0</v>
      </c>
      <c r="X75" s="68">
        <f>X73*'Generelle forutsetninger'!$B$17*(1+'Generelle forutsetninger'!$B$19)^(X72-$C72)+X74</f>
        <v>0</v>
      </c>
      <c r="Y75" s="68">
        <f>Y73*'Generelle forutsetninger'!$B$17*(1+'Generelle forutsetninger'!$B$19)^(Y72-$C72)+Y74</f>
        <v>0</v>
      </c>
      <c r="Z75" s="68">
        <f>Z73*'Generelle forutsetninger'!$B$17*(1+'Generelle forutsetninger'!$B$19)^(Z72-$C72)+Z74</f>
        <v>0</v>
      </c>
      <c r="AA75" s="68">
        <f>AA73*'Generelle forutsetninger'!$B$17*(1+'Generelle forutsetninger'!$B$19)^(AA72-$C72)+AA74</f>
        <v>0</v>
      </c>
      <c r="AB75" s="68">
        <f>AB73*'Generelle forutsetninger'!$B$17*(1+'Generelle forutsetninger'!$B$19)^(AB72-$C72)+AB74</f>
        <v>0</v>
      </c>
      <c r="AC75" s="68">
        <f>AC73*'Generelle forutsetninger'!$B$17*(1+'Generelle forutsetninger'!$B$19)^(AC72-$C72)+AC74</f>
        <v>0</v>
      </c>
      <c r="AD75" s="68">
        <f>AD73*'Generelle forutsetninger'!$B$17*(1+'Generelle forutsetninger'!$B$19)^(AD72-$C72)+AD74</f>
        <v>0</v>
      </c>
      <c r="AE75" s="68">
        <f>AE73*'Generelle forutsetninger'!$B$17*(1+'Generelle forutsetninger'!$B$19)^(AE72-$C72)+AE74</f>
        <v>0</v>
      </c>
      <c r="AF75" s="68">
        <f>AF73*'Generelle forutsetninger'!$B$17*(1+'Generelle forutsetninger'!$B$19)^(AF72-$C72)+AF74</f>
        <v>0</v>
      </c>
      <c r="AG75" s="68">
        <f>AG73*'Generelle forutsetninger'!$B$17*(1+'Generelle forutsetninger'!$B$19)^(AG72-$C72)+AG74</f>
        <v>0</v>
      </c>
      <c r="AH75" s="68">
        <f>AH73*'Generelle forutsetninger'!$B$17*(1+'Generelle forutsetninger'!$B$19)^(AH72-$C72)+AH74</f>
        <v>0</v>
      </c>
      <c r="AI75" s="68">
        <f>AI73*'Generelle forutsetninger'!$B$17*(1+'Generelle forutsetninger'!$B$19)^(AI72-$C72)+AI74</f>
        <v>0</v>
      </c>
      <c r="AJ75" s="68">
        <f>AJ73*'Generelle forutsetninger'!$B$17*(1+'Generelle forutsetninger'!$B$19)^(AJ72-$C72)+AJ74</f>
        <v>0</v>
      </c>
      <c r="AK75" s="68">
        <f>AK73*'Generelle forutsetninger'!$B$17*(1+'Generelle forutsetninger'!$B$19)^(AK72-$C72)+AK74</f>
        <v>0</v>
      </c>
      <c r="AL75" s="68">
        <f>AL73*'Generelle forutsetninger'!$B$17*(1+'Generelle forutsetninger'!$B$19)^(AL72-$C72)+AL74</f>
        <v>0</v>
      </c>
      <c r="AM75" s="68">
        <f>AM73*'Generelle forutsetninger'!$B$17*(1+'Generelle forutsetninger'!$B$19)^(AM72-$C72)+AM74</f>
        <v>0</v>
      </c>
      <c r="AN75" s="68">
        <f>AN73*'Generelle forutsetninger'!$B$17*(1+'Generelle forutsetninger'!$B$19)^(AN72-$C72)+AN74</f>
        <v>0</v>
      </c>
      <c r="AO75" s="68">
        <f>AO73*'Generelle forutsetninger'!$B$17*(1+'Generelle forutsetninger'!$B$19)^(AO72-$C72)+AO74</f>
        <v>0</v>
      </c>
      <c r="AP75" s="68">
        <f>AP73*'Generelle forutsetninger'!$B$17*(1+'Generelle forutsetninger'!$B$19)^(AP72-$C72)+AP74</f>
        <v>0</v>
      </c>
      <c r="AQ75" s="68">
        <f>AQ73*'Generelle forutsetninger'!$B$17*(1+'Generelle forutsetninger'!$B$19)^(AQ72-$C72)+AQ74</f>
        <v>0</v>
      </c>
    </row>
    <row r="76" spans="1:43" ht="15.75" thickTop="1" x14ac:dyDescent="0.25">
      <c r="B76" s="3"/>
    </row>
    <row r="77" spans="1:43" x14ac:dyDescent="0.25">
      <c r="A77" s="3" t="s">
        <v>232</v>
      </c>
      <c r="B77" s="23" t="s">
        <v>166</v>
      </c>
      <c r="C77" s="29">
        <f t="shared" ref="C77:AQ77" si="58">0.2*C75</f>
        <v>150000</v>
      </c>
      <c r="D77" s="29">
        <f t="shared" si="58"/>
        <v>450000</v>
      </c>
      <c r="E77" s="29">
        <f t="shared" si="58"/>
        <v>300000</v>
      </c>
      <c r="F77" s="29">
        <f t="shared" si="58"/>
        <v>0</v>
      </c>
      <c r="G77" s="29">
        <f t="shared" si="58"/>
        <v>0</v>
      </c>
      <c r="H77" s="29">
        <f t="shared" si="58"/>
        <v>0</v>
      </c>
      <c r="I77" s="29">
        <f t="shared" si="58"/>
        <v>0</v>
      </c>
      <c r="J77" s="29">
        <f t="shared" si="58"/>
        <v>0</v>
      </c>
      <c r="K77" s="29">
        <f t="shared" si="58"/>
        <v>0</v>
      </c>
      <c r="L77" s="29">
        <f t="shared" si="58"/>
        <v>0</v>
      </c>
      <c r="M77" s="29">
        <f t="shared" si="58"/>
        <v>0</v>
      </c>
      <c r="N77" s="29">
        <f t="shared" si="58"/>
        <v>0</v>
      </c>
      <c r="O77" s="29">
        <f t="shared" si="58"/>
        <v>0</v>
      </c>
      <c r="P77" s="29">
        <f t="shared" si="58"/>
        <v>0</v>
      </c>
      <c r="Q77" s="29">
        <f t="shared" si="58"/>
        <v>0</v>
      </c>
      <c r="R77" s="29">
        <f t="shared" si="58"/>
        <v>0</v>
      </c>
      <c r="S77" s="29">
        <f t="shared" si="58"/>
        <v>0</v>
      </c>
      <c r="T77" s="29">
        <f t="shared" si="58"/>
        <v>0</v>
      </c>
      <c r="U77" s="29">
        <f t="shared" si="58"/>
        <v>0</v>
      </c>
      <c r="V77" s="29">
        <f t="shared" si="58"/>
        <v>0</v>
      </c>
      <c r="W77" s="29">
        <f t="shared" si="58"/>
        <v>0</v>
      </c>
      <c r="X77" s="29">
        <f t="shared" si="58"/>
        <v>0</v>
      </c>
      <c r="Y77" s="29">
        <f t="shared" si="58"/>
        <v>0</v>
      </c>
      <c r="Z77" s="29">
        <f t="shared" si="58"/>
        <v>0</v>
      </c>
      <c r="AA77" s="29">
        <f t="shared" si="58"/>
        <v>0</v>
      </c>
      <c r="AB77" s="29">
        <f t="shared" si="58"/>
        <v>0</v>
      </c>
      <c r="AC77" s="29">
        <f t="shared" si="58"/>
        <v>0</v>
      </c>
      <c r="AD77" s="29">
        <f t="shared" si="58"/>
        <v>0</v>
      </c>
      <c r="AE77" s="29">
        <f t="shared" si="58"/>
        <v>0</v>
      </c>
      <c r="AF77" s="29">
        <f t="shared" si="58"/>
        <v>0</v>
      </c>
      <c r="AG77" s="29">
        <f t="shared" si="58"/>
        <v>0</v>
      </c>
      <c r="AH77" s="29">
        <f t="shared" si="58"/>
        <v>0</v>
      </c>
      <c r="AI77" s="29">
        <f t="shared" si="58"/>
        <v>0</v>
      </c>
      <c r="AJ77" s="29">
        <f t="shared" si="58"/>
        <v>0</v>
      </c>
      <c r="AK77" s="29">
        <f t="shared" si="58"/>
        <v>0</v>
      </c>
      <c r="AL77" s="29">
        <f t="shared" si="58"/>
        <v>0</v>
      </c>
      <c r="AM77" s="29">
        <f t="shared" si="58"/>
        <v>0</v>
      </c>
      <c r="AN77" s="29">
        <f t="shared" si="58"/>
        <v>0</v>
      </c>
      <c r="AO77" s="29">
        <f t="shared" si="58"/>
        <v>0</v>
      </c>
      <c r="AP77" s="29">
        <f t="shared" si="58"/>
        <v>0</v>
      </c>
      <c r="AQ77" s="29">
        <f t="shared" si="58"/>
        <v>0</v>
      </c>
    </row>
    <row r="79" spans="1:43" x14ac:dyDescent="0.25">
      <c r="A79" s="63" t="s">
        <v>255</v>
      </c>
      <c r="B79" s="21"/>
      <c r="C79" s="22">
        <f>'Generelle forutsetninger'!$B$7</f>
        <v>2021</v>
      </c>
      <c r="D79" s="22">
        <f t="shared" ref="D79:AQ79" si="59">D72</f>
        <v>2022</v>
      </c>
      <c r="E79" s="22">
        <f t="shared" si="59"/>
        <v>2023</v>
      </c>
      <c r="F79" s="22">
        <f t="shared" si="59"/>
        <v>2024</v>
      </c>
      <c r="G79" s="22">
        <f t="shared" si="59"/>
        <v>2025</v>
      </c>
      <c r="H79" s="22">
        <f t="shared" si="59"/>
        <v>2026</v>
      </c>
      <c r="I79" s="22">
        <f t="shared" si="59"/>
        <v>2027</v>
      </c>
      <c r="J79" s="22">
        <f t="shared" si="59"/>
        <v>2028</v>
      </c>
      <c r="K79" s="22">
        <f t="shared" si="59"/>
        <v>2029</v>
      </c>
      <c r="L79" s="22">
        <f t="shared" si="59"/>
        <v>2030</v>
      </c>
      <c r="M79" s="22">
        <f t="shared" si="59"/>
        <v>2031</v>
      </c>
      <c r="N79" s="22">
        <f t="shared" si="59"/>
        <v>2032</v>
      </c>
      <c r="O79" s="22">
        <f t="shared" si="59"/>
        <v>2033</v>
      </c>
      <c r="P79" s="22">
        <f t="shared" si="59"/>
        <v>2034</v>
      </c>
      <c r="Q79" s="22">
        <f t="shared" si="59"/>
        <v>2035</v>
      </c>
      <c r="R79" s="22">
        <f t="shared" si="59"/>
        <v>2036</v>
      </c>
      <c r="S79" s="22">
        <f t="shared" si="59"/>
        <v>2037</v>
      </c>
      <c r="T79" s="22">
        <f t="shared" si="59"/>
        <v>2038</v>
      </c>
      <c r="U79" s="22">
        <f t="shared" si="59"/>
        <v>2039</v>
      </c>
      <c r="V79" s="22">
        <f t="shared" si="59"/>
        <v>2040</v>
      </c>
      <c r="W79" s="22">
        <f t="shared" si="59"/>
        <v>2041</v>
      </c>
      <c r="X79" s="22">
        <f t="shared" si="59"/>
        <v>2042</v>
      </c>
      <c r="Y79" s="22">
        <f t="shared" si="59"/>
        <v>2043</v>
      </c>
      <c r="Z79" s="22">
        <f t="shared" si="59"/>
        <v>2044</v>
      </c>
      <c r="AA79" s="22">
        <f t="shared" si="59"/>
        <v>2045</v>
      </c>
      <c r="AB79" s="22">
        <f t="shared" si="59"/>
        <v>2046</v>
      </c>
      <c r="AC79" s="22">
        <f t="shared" si="59"/>
        <v>2047</v>
      </c>
      <c r="AD79" s="22">
        <f t="shared" si="59"/>
        <v>2048</v>
      </c>
      <c r="AE79" s="22">
        <f t="shared" si="59"/>
        <v>2049</v>
      </c>
      <c r="AF79" s="22">
        <f t="shared" si="59"/>
        <v>2050</v>
      </c>
      <c r="AG79" s="22">
        <f t="shared" si="59"/>
        <v>2051</v>
      </c>
      <c r="AH79" s="22">
        <f t="shared" si="59"/>
        <v>2052</v>
      </c>
      <c r="AI79" s="22">
        <f t="shared" si="59"/>
        <v>2053</v>
      </c>
      <c r="AJ79" s="22">
        <f t="shared" si="59"/>
        <v>2054</v>
      </c>
      <c r="AK79" s="22">
        <f t="shared" si="59"/>
        <v>2055</v>
      </c>
      <c r="AL79" s="22">
        <f t="shared" si="59"/>
        <v>2056</v>
      </c>
      <c r="AM79" s="22">
        <f t="shared" si="59"/>
        <v>2057</v>
      </c>
      <c r="AN79" s="22">
        <f t="shared" si="59"/>
        <v>2058</v>
      </c>
      <c r="AO79" s="22">
        <f t="shared" si="59"/>
        <v>2059</v>
      </c>
      <c r="AP79" s="22">
        <f t="shared" si="59"/>
        <v>2060</v>
      </c>
      <c r="AQ79" s="22">
        <f t="shared" si="59"/>
        <v>2061</v>
      </c>
    </row>
    <row r="80" spans="1:43" x14ac:dyDescent="0.25">
      <c r="A80" s="3" t="s">
        <v>247</v>
      </c>
      <c r="B80" s="23" t="s">
        <v>160</v>
      </c>
      <c r="C80" s="69"/>
      <c r="D80" s="69"/>
      <c r="E80" s="69"/>
      <c r="F80" s="69"/>
      <c r="G80" s="69"/>
      <c r="H80" s="69"/>
      <c r="I80" s="69"/>
      <c r="J80" s="69"/>
      <c r="K80" s="69"/>
      <c r="L80" s="69"/>
      <c r="M80" s="69"/>
      <c r="N80" s="69"/>
      <c r="O80" s="69"/>
      <c r="P80" s="69"/>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row>
    <row r="81" spans="1:43" x14ac:dyDescent="0.25">
      <c r="A81" s="3" t="s">
        <v>248</v>
      </c>
      <c r="B81" s="65" t="s">
        <v>166</v>
      </c>
      <c r="C81" s="70"/>
      <c r="D81" s="70">
        <f>($C$3*20%)*70%</f>
        <v>4458300</v>
      </c>
      <c r="E81" s="70">
        <f t="shared" ref="E81:L81" si="60">($C$3*20%)*70%</f>
        <v>4458300</v>
      </c>
      <c r="F81" s="70">
        <f t="shared" si="60"/>
        <v>4458300</v>
      </c>
      <c r="G81" s="70">
        <f t="shared" si="60"/>
        <v>4458300</v>
      </c>
      <c r="H81" s="70">
        <f t="shared" si="60"/>
        <v>4458300</v>
      </c>
      <c r="I81" s="70">
        <f t="shared" si="60"/>
        <v>4458300</v>
      </c>
      <c r="J81" s="70">
        <f t="shared" si="60"/>
        <v>4458300</v>
      </c>
      <c r="K81" s="70">
        <f t="shared" si="60"/>
        <v>4458300</v>
      </c>
      <c r="L81" s="70">
        <f t="shared" si="60"/>
        <v>4458300</v>
      </c>
      <c r="M81" s="70"/>
      <c r="N81" s="70"/>
      <c r="O81" s="70"/>
      <c r="P81" s="70"/>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row>
    <row r="82" spans="1:43" ht="15.75" thickBot="1" x14ac:dyDescent="0.3">
      <c r="A82" s="66" t="s">
        <v>249</v>
      </c>
      <c r="B82" s="67" t="s">
        <v>166</v>
      </c>
      <c r="C82" s="68">
        <f>C80*'Generelle forutsetninger'!$B$17*(1+'Generelle forutsetninger'!$B$19)^(C79-$C79)+C81</f>
        <v>0</v>
      </c>
      <c r="D82" s="68">
        <f>D80*'Generelle forutsetninger'!$B$17*(1+'Generelle forutsetninger'!$B$19)^(D79-$C79)+D81</f>
        <v>4458300</v>
      </c>
      <c r="E82" s="68">
        <f>E80*'Generelle forutsetninger'!$B$17*(1+'Generelle forutsetninger'!$B$19)^(E79-$C79)+E81</f>
        <v>4458300</v>
      </c>
      <c r="F82" s="68">
        <f>F80*'Generelle forutsetninger'!$B$17*(1+'Generelle forutsetninger'!$B$19)^(F79-$C79)+F81</f>
        <v>4458300</v>
      </c>
      <c r="G82" s="68">
        <f>G80*'Generelle forutsetninger'!$B$17*(1+'Generelle forutsetninger'!$B$19)^(G79-$C79)+G81</f>
        <v>4458300</v>
      </c>
      <c r="H82" s="68">
        <f>H80*'Generelle forutsetninger'!$B$17*(1+'Generelle forutsetninger'!$B$19)^(H79-$C79)+H81</f>
        <v>4458300</v>
      </c>
      <c r="I82" s="68">
        <f>I80*'Generelle forutsetninger'!$B$17*(1+'Generelle forutsetninger'!$B$19)^(I79-$C79)+I81</f>
        <v>4458300</v>
      </c>
      <c r="J82" s="68">
        <f>J80*'Generelle forutsetninger'!$B$17*(1+'Generelle forutsetninger'!$B$19)^(J79-$C79)+J81</f>
        <v>4458300</v>
      </c>
      <c r="K82" s="68">
        <f>K80*'Generelle forutsetninger'!$B$17*(1+'Generelle forutsetninger'!$B$19)^(K79-$C79)+K81</f>
        <v>4458300</v>
      </c>
      <c r="L82" s="68">
        <f>L80*'Generelle forutsetninger'!$B$17*(1+'Generelle forutsetninger'!$B$19)^(L79-$C79)+L81</f>
        <v>4458300</v>
      </c>
      <c r="M82" s="68">
        <f>M80*'Generelle forutsetninger'!$B$17*(1+'Generelle forutsetninger'!$B$19)^(M79-$C79)+M81</f>
        <v>0</v>
      </c>
      <c r="N82" s="68">
        <f>N80*'Generelle forutsetninger'!$B$17*(1+'Generelle forutsetninger'!$B$19)^(N79-$C79)+N81</f>
        <v>0</v>
      </c>
      <c r="O82" s="68">
        <f>O80*'Generelle forutsetninger'!$B$17*(1+'Generelle forutsetninger'!$B$19)^(O79-$C79)+O81</f>
        <v>0</v>
      </c>
      <c r="P82" s="68">
        <f>P80*'Generelle forutsetninger'!$B$17*(1+'Generelle forutsetninger'!$B$19)^(P79-$C79)+P81</f>
        <v>0</v>
      </c>
      <c r="Q82" s="68">
        <f>Q80*'Generelle forutsetninger'!$B$17*(1+'Generelle forutsetninger'!$B$19)^(Q79-$C79)+Q81</f>
        <v>0</v>
      </c>
      <c r="R82" s="68">
        <f>R80*'Generelle forutsetninger'!$B$17*(1+'Generelle forutsetninger'!$B$19)^(R79-$C79)+R81</f>
        <v>0</v>
      </c>
      <c r="S82" s="68">
        <f>S80*'Generelle forutsetninger'!$B$17*(1+'Generelle forutsetninger'!$B$19)^(S79-$C79)+S81</f>
        <v>0</v>
      </c>
      <c r="T82" s="68">
        <f>T80*'Generelle forutsetninger'!$B$17*(1+'Generelle forutsetninger'!$B$19)^(T79-$C79)+T81</f>
        <v>0</v>
      </c>
      <c r="U82" s="68">
        <f>U80*'Generelle forutsetninger'!$B$17*(1+'Generelle forutsetninger'!$B$19)^(U79-$C79)+U81</f>
        <v>0</v>
      </c>
      <c r="V82" s="68">
        <f>V80*'Generelle forutsetninger'!$B$17*(1+'Generelle forutsetninger'!$B$19)^(V79-$C79)+V81</f>
        <v>0</v>
      </c>
      <c r="W82" s="68">
        <f>W80*'Generelle forutsetninger'!$B$17*(1+'Generelle forutsetninger'!$B$19)^(W79-$C79)+W81</f>
        <v>0</v>
      </c>
      <c r="X82" s="68">
        <f>X80*'Generelle forutsetninger'!$B$17*(1+'Generelle forutsetninger'!$B$19)^(X79-$C79)+X81</f>
        <v>0</v>
      </c>
      <c r="Y82" s="68">
        <f>Y80*'Generelle forutsetninger'!$B$17*(1+'Generelle forutsetninger'!$B$19)^(Y79-$C79)+Y81</f>
        <v>0</v>
      </c>
      <c r="Z82" s="68">
        <f>Z80*'Generelle forutsetninger'!$B$17*(1+'Generelle forutsetninger'!$B$19)^(Z79-$C79)+Z81</f>
        <v>0</v>
      </c>
      <c r="AA82" s="68">
        <f>AA80*'Generelle forutsetninger'!$B$17*(1+'Generelle forutsetninger'!$B$19)^(AA79-$C79)+AA81</f>
        <v>0</v>
      </c>
      <c r="AB82" s="68">
        <f>AB80*'Generelle forutsetninger'!$B$17*(1+'Generelle forutsetninger'!$B$19)^(AB79-$C79)+AB81</f>
        <v>0</v>
      </c>
      <c r="AC82" s="68">
        <f>AC80*'Generelle forutsetninger'!$B$17*(1+'Generelle forutsetninger'!$B$19)^(AC79-$C79)+AC81</f>
        <v>0</v>
      </c>
      <c r="AD82" s="68">
        <f>AD80*'Generelle forutsetninger'!$B$17*(1+'Generelle forutsetninger'!$B$19)^(AD79-$C79)+AD81</f>
        <v>0</v>
      </c>
      <c r="AE82" s="68">
        <f>AE80*'Generelle forutsetninger'!$B$17*(1+'Generelle forutsetninger'!$B$19)^(AE79-$C79)+AE81</f>
        <v>0</v>
      </c>
      <c r="AF82" s="68">
        <f>AF80*'Generelle forutsetninger'!$B$17*(1+'Generelle forutsetninger'!$B$19)^(AF79-$C79)+AF81</f>
        <v>0</v>
      </c>
      <c r="AG82" s="68">
        <f>AG80*'Generelle forutsetninger'!$B$17*(1+'Generelle forutsetninger'!$B$19)^(AG79-$C79)+AG81</f>
        <v>0</v>
      </c>
      <c r="AH82" s="68">
        <f>AH80*'Generelle forutsetninger'!$B$17*(1+'Generelle forutsetninger'!$B$19)^(AH79-$C79)+AH81</f>
        <v>0</v>
      </c>
      <c r="AI82" s="68">
        <f>AI80*'Generelle forutsetninger'!$B$17*(1+'Generelle forutsetninger'!$B$19)^(AI79-$C79)+AI81</f>
        <v>0</v>
      </c>
      <c r="AJ82" s="68">
        <f>AJ80*'Generelle forutsetninger'!$B$17*(1+'Generelle forutsetninger'!$B$19)^(AJ79-$C79)+AJ81</f>
        <v>0</v>
      </c>
      <c r="AK82" s="68">
        <f>AK80*'Generelle forutsetninger'!$B$17*(1+'Generelle forutsetninger'!$B$19)^(AK79-$C79)+AK81</f>
        <v>0</v>
      </c>
      <c r="AL82" s="68">
        <f>AL80*'Generelle forutsetninger'!$B$17*(1+'Generelle forutsetninger'!$B$19)^(AL79-$C79)+AL81</f>
        <v>0</v>
      </c>
      <c r="AM82" s="68">
        <f>AM80*'Generelle forutsetninger'!$B$17*(1+'Generelle forutsetninger'!$B$19)^(AM79-$C79)+AM81</f>
        <v>0</v>
      </c>
      <c r="AN82" s="68">
        <f>AN80*'Generelle forutsetninger'!$B$17*(1+'Generelle forutsetninger'!$B$19)^(AN79-$C79)+AN81</f>
        <v>0</v>
      </c>
      <c r="AO82" s="68">
        <f>AO80*'Generelle forutsetninger'!$B$17*(1+'Generelle forutsetninger'!$B$19)^(AO79-$C79)+AO81</f>
        <v>0</v>
      </c>
      <c r="AP82" s="68">
        <f>AP80*'Generelle forutsetninger'!$B$17*(1+'Generelle forutsetninger'!$B$19)^(AP79-$C79)+AP81</f>
        <v>0</v>
      </c>
      <c r="AQ82" s="68">
        <f>AQ80*'Generelle forutsetninger'!$B$17*(1+'Generelle forutsetninger'!$B$19)^(AQ79-$C79)+AQ81</f>
        <v>0</v>
      </c>
    </row>
    <row r="83" spans="1:43" ht="15.75" thickTop="1" x14ac:dyDescent="0.25"/>
    <row r="84" spans="1:43" x14ac:dyDescent="0.25">
      <c r="A84" s="3" t="s">
        <v>232</v>
      </c>
      <c r="B84" s="23" t="s">
        <v>166</v>
      </c>
      <c r="C84" s="29">
        <f t="shared" ref="C84:AQ84" si="61">0.2*C82</f>
        <v>0</v>
      </c>
      <c r="D84" s="29">
        <f t="shared" si="61"/>
        <v>891660</v>
      </c>
      <c r="E84" s="29">
        <f t="shared" si="61"/>
        <v>891660</v>
      </c>
      <c r="F84" s="29">
        <f t="shared" si="61"/>
        <v>891660</v>
      </c>
      <c r="G84" s="29">
        <f t="shared" si="61"/>
        <v>891660</v>
      </c>
      <c r="H84" s="29">
        <f t="shared" si="61"/>
        <v>891660</v>
      </c>
      <c r="I84" s="29">
        <f t="shared" si="61"/>
        <v>891660</v>
      </c>
      <c r="J84" s="29">
        <f t="shared" si="61"/>
        <v>891660</v>
      </c>
      <c r="K84" s="29">
        <f t="shared" si="61"/>
        <v>891660</v>
      </c>
      <c r="L84" s="29">
        <f t="shared" si="61"/>
        <v>891660</v>
      </c>
      <c r="M84" s="29">
        <f t="shared" si="61"/>
        <v>0</v>
      </c>
      <c r="N84" s="29">
        <f t="shared" si="61"/>
        <v>0</v>
      </c>
      <c r="O84" s="29">
        <f t="shared" si="61"/>
        <v>0</v>
      </c>
      <c r="P84" s="29">
        <f t="shared" si="61"/>
        <v>0</v>
      </c>
      <c r="Q84" s="29">
        <f t="shared" si="61"/>
        <v>0</v>
      </c>
      <c r="R84" s="29">
        <f t="shared" si="61"/>
        <v>0</v>
      </c>
      <c r="S84" s="29">
        <f t="shared" si="61"/>
        <v>0</v>
      </c>
      <c r="T84" s="29">
        <f t="shared" si="61"/>
        <v>0</v>
      </c>
      <c r="U84" s="29">
        <f t="shared" si="61"/>
        <v>0</v>
      </c>
      <c r="V84" s="29">
        <f t="shared" si="61"/>
        <v>0</v>
      </c>
      <c r="W84" s="29">
        <f t="shared" si="61"/>
        <v>0</v>
      </c>
      <c r="X84" s="29">
        <f t="shared" si="61"/>
        <v>0</v>
      </c>
      <c r="Y84" s="29">
        <f t="shared" si="61"/>
        <v>0</v>
      </c>
      <c r="Z84" s="29">
        <f t="shared" si="61"/>
        <v>0</v>
      </c>
      <c r="AA84" s="29">
        <f t="shared" si="61"/>
        <v>0</v>
      </c>
      <c r="AB84" s="29">
        <f t="shared" si="61"/>
        <v>0</v>
      </c>
      <c r="AC84" s="29">
        <f t="shared" si="61"/>
        <v>0</v>
      </c>
      <c r="AD84" s="29">
        <f t="shared" si="61"/>
        <v>0</v>
      </c>
      <c r="AE84" s="29">
        <f t="shared" si="61"/>
        <v>0</v>
      </c>
      <c r="AF84" s="29">
        <f t="shared" si="61"/>
        <v>0</v>
      </c>
      <c r="AG84" s="29">
        <f t="shared" si="61"/>
        <v>0</v>
      </c>
      <c r="AH84" s="29">
        <f t="shared" si="61"/>
        <v>0</v>
      </c>
      <c r="AI84" s="29">
        <f t="shared" si="61"/>
        <v>0</v>
      </c>
      <c r="AJ84" s="29">
        <f t="shared" si="61"/>
        <v>0</v>
      </c>
      <c r="AK84" s="29">
        <f t="shared" si="61"/>
        <v>0</v>
      </c>
      <c r="AL84" s="29">
        <f t="shared" si="61"/>
        <v>0</v>
      </c>
      <c r="AM84" s="29">
        <f t="shared" si="61"/>
        <v>0</v>
      </c>
      <c r="AN84" s="29">
        <f t="shared" si="61"/>
        <v>0</v>
      </c>
      <c r="AO84" s="29">
        <f t="shared" si="61"/>
        <v>0</v>
      </c>
      <c r="AP84" s="29">
        <f t="shared" si="61"/>
        <v>0</v>
      </c>
      <c r="AQ84" s="29">
        <f t="shared" si="61"/>
        <v>0</v>
      </c>
    </row>
    <row r="85" spans="1:43" x14ac:dyDescent="0.25">
      <c r="A85" s="21"/>
    </row>
    <row r="86" spans="1:43" x14ac:dyDescent="0.25">
      <c r="A86" s="63" t="s">
        <v>256</v>
      </c>
      <c r="B86" s="21"/>
      <c r="C86" s="22">
        <f>'Generelle forutsetninger'!$B$7</f>
        <v>2021</v>
      </c>
      <c r="D86" s="22">
        <f t="shared" ref="D86:AQ86" si="62">D72</f>
        <v>2022</v>
      </c>
      <c r="E86" s="22">
        <f t="shared" si="62"/>
        <v>2023</v>
      </c>
      <c r="F86" s="22">
        <f t="shared" si="62"/>
        <v>2024</v>
      </c>
      <c r="G86" s="22">
        <f t="shared" si="62"/>
        <v>2025</v>
      </c>
      <c r="H86" s="22">
        <f t="shared" si="62"/>
        <v>2026</v>
      </c>
      <c r="I86" s="22">
        <f t="shared" si="62"/>
        <v>2027</v>
      </c>
      <c r="J86" s="22">
        <f t="shared" si="62"/>
        <v>2028</v>
      </c>
      <c r="K86" s="22">
        <f t="shared" si="62"/>
        <v>2029</v>
      </c>
      <c r="L86" s="22">
        <f t="shared" si="62"/>
        <v>2030</v>
      </c>
      <c r="M86" s="22">
        <f t="shared" si="62"/>
        <v>2031</v>
      </c>
      <c r="N86" s="22">
        <f t="shared" si="62"/>
        <v>2032</v>
      </c>
      <c r="O86" s="22">
        <f t="shared" si="62"/>
        <v>2033</v>
      </c>
      <c r="P86" s="22">
        <f t="shared" si="62"/>
        <v>2034</v>
      </c>
      <c r="Q86" s="22">
        <f t="shared" si="62"/>
        <v>2035</v>
      </c>
      <c r="R86" s="22">
        <f t="shared" si="62"/>
        <v>2036</v>
      </c>
      <c r="S86" s="22">
        <f t="shared" si="62"/>
        <v>2037</v>
      </c>
      <c r="T86" s="22">
        <f t="shared" si="62"/>
        <v>2038</v>
      </c>
      <c r="U86" s="22">
        <f t="shared" si="62"/>
        <v>2039</v>
      </c>
      <c r="V86" s="22">
        <f t="shared" si="62"/>
        <v>2040</v>
      </c>
      <c r="W86" s="22">
        <f t="shared" si="62"/>
        <v>2041</v>
      </c>
      <c r="X86" s="22">
        <f t="shared" si="62"/>
        <v>2042</v>
      </c>
      <c r="Y86" s="22">
        <f t="shared" si="62"/>
        <v>2043</v>
      </c>
      <c r="Z86" s="22">
        <f t="shared" si="62"/>
        <v>2044</v>
      </c>
      <c r="AA86" s="22">
        <f t="shared" si="62"/>
        <v>2045</v>
      </c>
      <c r="AB86" s="22">
        <f t="shared" si="62"/>
        <v>2046</v>
      </c>
      <c r="AC86" s="22">
        <f t="shared" si="62"/>
        <v>2047</v>
      </c>
      <c r="AD86" s="22">
        <f t="shared" si="62"/>
        <v>2048</v>
      </c>
      <c r="AE86" s="22">
        <f t="shared" si="62"/>
        <v>2049</v>
      </c>
      <c r="AF86" s="22">
        <f t="shared" si="62"/>
        <v>2050</v>
      </c>
      <c r="AG86" s="22">
        <f t="shared" si="62"/>
        <v>2051</v>
      </c>
      <c r="AH86" s="22">
        <f t="shared" si="62"/>
        <v>2052</v>
      </c>
      <c r="AI86" s="22">
        <f t="shared" si="62"/>
        <v>2053</v>
      </c>
      <c r="AJ86" s="22">
        <f t="shared" si="62"/>
        <v>2054</v>
      </c>
      <c r="AK86" s="22">
        <f t="shared" si="62"/>
        <v>2055</v>
      </c>
      <c r="AL86" s="22">
        <f t="shared" si="62"/>
        <v>2056</v>
      </c>
      <c r="AM86" s="22">
        <f t="shared" si="62"/>
        <v>2057</v>
      </c>
      <c r="AN86" s="22">
        <f t="shared" si="62"/>
        <v>2058</v>
      </c>
      <c r="AO86" s="22">
        <f t="shared" si="62"/>
        <v>2059</v>
      </c>
      <c r="AP86" s="22">
        <f t="shared" si="62"/>
        <v>2060</v>
      </c>
      <c r="AQ86" s="22">
        <f t="shared" si="62"/>
        <v>2061</v>
      </c>
    </row>
    <row r="87" spans="1:43" x14ac:dyDescent="0.25">
      <c r="A87" s="3" t="s">
        <v>251</v>
      </c>
      <c r="B87" s="23" t="s">
        <v>160</v>
      </c>
      <c r="C87" s="64"/>
      <c r="D87" s="64">
        <f>Data!C37</f>
        <v>574.57063124999991</v>
      </c>
      <c r="E87" s="64">
        <f>Data!D37</f>
        <v>574.57063124999991</v>
      </c>
      <c r="F87" s="64">
        <f>Data!E37</f>
        <v>574.57063124999991</v>
      </c>
      <c r="G87" s="64">
        <f>Data!F37</f>
        <v>574.57063124999991</v>
      </c>
      <c r="H87" s="64">
        <f>Data!G37</f>
        <v>574.57063124999991</v>
      </c>
      <c r="I87" s="64">
        <f>Data!H37</f>
        <v>574.57063124999991</v>
      </c>
      <c r="J87" s="64">
        <f>Data!I37</f>
        <v>574.57063124999991</v>
      </c>
      <c r="K87" s="64">
        <f>Data!J37</f>
        <v>574.57063124999991</v>
      </c>
      <c r="L87" s="64">
        <f>Data!K37</f>
        <v>574.57063124999991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row>
    <row r="88" spans="1:43" x14ac:dyDescent="0.25">
      <c r="A88" s="3" t="s">
        <v>241</v>
      </c>
      <c r="B88" s="23" t="s">
        <v>168</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row>
    <row r="89" spans="1:43" ht="15.75" thickBot="1" x14ac:dyDescent="0.3">
      <c r="A89" s="66" t="s">
        <v>252</v>
      </c>
      <c r="B89" s="67" t="s">
        <v>166</v>
      </c>
      <c r="C89" s="68">
        <f>C87*'Generelle forutsetninger'!$B$17*(1+'Generelle forutsetninger'!$B$19)^(C86-$C86)+C88</f>
        <v>0</v>
      </c>
      <c r="D89" s="68">
        <f>D87*'Generelle forutsetninger'!$B$17*(1+'Generelle forutsetninger'!$B$19)^(D86-$C86)+D88</f>
        <v>312555.50655800622</v>
      </c>
      <c r="E89" s="68">
        <f>E87*'Generelle forutsetninger'!$B$17*(1+'Generelle forutsetninger'!$B$19)^(E86-$C86)+E88</f>
        <v>316618.72814326029</v>
      </c>
      <c r="F89" s="68">
        <f>F87*'Generelle forutsetninger'!$B$17*(1+'Generelle forutsetninger'!$B$19)^(F86-$C86)+F88</f>
        <v>320734.77160912263</v>
      </c>
      <c r="G89" s="68">
        <f>G87*'Generelle forutsetninger'!$B$17*(1+'Generelle forutsetninger'!$B$19)^(G86-$C86)+G88</f>
        <v>324904.32364004123</v>
      </c>
      <c r="H89" s="68">
        <f>H87*'Generelle forutsetninger'!$B$17*(1+'Generelle forutsetninger'!$B$19)^(H86-$C86)+H88</f>
        <v>329128.07984736172</v>
      </c>
      <c r="I89" s="68">
        <f>I87*'Generelle forutsetninger'!$B$17*(1+'Generelle forutsetninger'!$B$19)^(I86-$C86)+I88</f>
        <v>333406.74488537747</v>
      </c>
      <c r="J89" s="68">
        <f>J87*'Generelle forutsetninger'!$B$17*(1+'Generelle forutsetninger'!$B$19)^(J86-$C86)+J88</f>
        <v>337741.03256888734</v>
      </c>
      <c r="K89" s="68">
        <f>K87*'Generelle forutsetninger'!$B$17*(1+'Generelle forutsetninger'!$B$19)^(K86-$C86)+K88</f>
        <v>342131.66599228291</v>
      </c>
      <c r="L89" s="68">
        <f>L87*'Generelle forutsetninger'!$B$17*(1+'Generelle forutsetninger'!$B$19)^(L86-$C86)+L88</f>
        <v>346579.37765018252</v>
      </c>
      <c r="M89" s="68">
        <f>M87*'Generelle forutsetninger'!$B$17*(1+'Generelle forutsetninger'!$B$19)^(M86-$C86)+M88</f>
        <v>0</v>
      </c>
      <c r="N89" s="68">
        <f>N87*'Generelle forutsetninger'!$B$17*(1+'Generelle forutsetninger'!$B$19)^(N86-$C86)+N88</f>
        <v>0</v>
      </c>
      <c r="O89" s="68">
        <f>O87*'Generelle forutsetninger'!$B$17*(1+'Generelle forutsetninger'!$B$19)^(O86-$C86)+O88</f>
        <v>0</v>
      </c>
      <c r="P89" s="68">
        <f>P87*'Generelle forutsetninger'!$B$17*(1+'Generelle forutsetninger'!$B$19)^(P86-$C86)+P88</f>
        <v>0</v>
      </c>
      <c r="Q89" s="68">
        <f>Q87*'Generelle forutsetninger'!$B$17*(1+'Generelle forutsetninger'!$B$19)^(Q86-$C86)+Q88</f>
        <v>0</v>
      </c>
      <c r="R89" s="68">
        <f>R87*'Generelle forutsetninger'!$B$17*(1+'Generelle forutsetninger'!$B$19)^(R86-$C86)+R88</f>
        <v>0</v>
      </c>
      <c r="S89" s="68">
        <f>S87*'Generelle forutsetninger'!$B$17*(1+'Generelle forutsetninger'!$B$19)^(S86-$C86)+S88</f>
        <v>0</v>
      </c>
      <c r="T89" s="68">
        <f>T87*'Generelle forutsetninger'!$B$17*(1+'Generelle forutsetninger'!$B$19)^(T86-$C86)+T88</f>
        <v>0</v>
      </c>
      <c r="U89" s="68">
        <f>U87*'Generelle forutsetninger'!$B$17*(1+'Generelle forutsetninger'!$B$19)^(U86-$C86)+U88</f>
        <v>0</v>
      </c>
      <c r="V89" s="68">
        <f>V87*'Generelle forutsetninger'!$B$17*(1+'Generelle forutsetninger'!$B$19)^(V86-$C86)+V88</f>
        <v>0</v>
      </c>
      <c r="W89" s="68">
        <f>W87*'Generelle forutsetninger'!$B$17*(1+'Generelle forutsetninger'!$B$19)^(W86-$C86)+W88</f>
        <v>0</v>
      </c>
      <c r="X89" s="68">
        <f>X87*'Generelle forutsetninger'!$B$17*(1+'Generelle forutsetninger'!$B$19)^(X86-$C86)+X88</f>
        <v>0</v>
      </c>
      <c r="Y89" s="68">
        <f>Y87*'Generelle forutsetninger'!$B$17*(1+'Generelle forutsetninger'!$B$19)^(Y86-$C86)+Y88</f>
        <v>0</v>
      </c>
      <c r="Z89" s="68">
        <f>Z87*'Generelle forutsetninger'!$B$17*(1+'Generelle forutsetninger'!$B$19)^(Z86-$C86)+Z88</f>
        <v>0</v>
      </c>
      <c r="AA89" s="68">
        <f>AA87*'Generelle forutsetninger'!$B$17*(1+'Generelle forutsetninger'!$B$19)^(AA86-$C86)+AA88</f>
        <v>0</v>
      </c>
      <c r="AB89" s="68">
        <f>AB87*'Generelle forutsetninger'!$B$17*(1+'Generelle forutsetninger'!$B$19)^(AB86-$C86)+AB88</f>
        <v>0</v>
      </c>
      <c r="AC89" s="68">
        <f>AC87*'Generelle forutsetninger'!$B$17*(1+'Generelle forutsetninger'!$B$19)^(AC86-$C86)+AC88</f>
        <v>0</v>
      </c>
      <c r="AD89" s="68">
        <f>AD87*'Generelle forutsetninger'!$B$17*(1+'Generelle forutsetninger'!$B$19)^(AD86-$C86)+AD88</f>
        <v>0</v>
      </c>
      <c r="AE89" s="68">
        <f>AE87*'Generelle forutsetninger'!$B$17*(1+'Generelle forutsetninger'!$B$19)^(AE86-$C86)+AE88</f>
        <v>0</v>
      </c>
      <c r="AF89" s="68">
        <f>AF87*'Generelle forutsetninger'!$B$17*(1+'Generelle forutsetninger'!$B$19)^(AF86-$C86)+AF88</f>
        <v>0</v>
      </c>
      <c r="AG89" s="68">
        <f>AG87*'Generelle forutsetninger'!$B$17*(1+'Generelle forutsetninger'!$B$19)^(AG86-$C86)+AG88</f>
        <v>0</v>
      </c>
      <c r="AH89" s="68">
        <f>AH87*'Generelle forutsetninger'!$B$17*(1+'Generelle forutsetninger'!$B$19)^(AH86-$C86)+AH88</f>
        <v>0</v>
      </c>
      <c r="AI89" s="68">
        <f>AI87*'Generelle forutsetninger'!$B$17*(1+'Generelle forutsetninger'!$B$19)^(AI86-$C86)+AI88</f>
        <v>0</v>
      </c>
      <c r="AJ89" s="68">
        <f>AJ87*'Generelle forutsetninger'!$B$17*(1+'Generelle forutsetninger'!$B$19)^(AJ86-$C86)+AJ88</f>
        <v>0</v>
      </c>
      <c r="AK89" s="68">
        <f>AK87*'Generelle forutsetninger'!$B$17*(1+'Generelle forutsetninger'!$B$19)^(AK86-$C86)+AK88</f>
        <v>0</v>
      </c>
      <c r="AL89" s="68">
        <f>AL87*'Generelle forutsetninger'!$B$17*(1+'Generelle forutsetninger'!$B$19)^(AL86-$C86)+AL88</f>
        <v>0</v>
      </c>
      <c r="AM89" s="68">
        <f>AM87*'Generelle forutsetninger'!$B$17*(1+'Generelle forutsetninger'!$B$19)^(AM86-$C86)+AM88</f>
        <v>0</v>
      </c>
      <c r="AN89" s="68">
        <f>AN87*'Generelle forutsetninger'!$B$17*(1+'Generelle forutsetninger'!$B$19)^(AN86-$C86)+AN88</f>
        <v>0</v>
      </c>
      <c r="AO89" s="68">
        <f>AO87*'Generelle forutsetninger'!$B$17*(1+'Generelle forutsetninger'!$B$19)^(AO86-$C86)+AO88</f>
        <v>0</v>
      </c>
      <c r="AP89" s="68">
        <f>AP87*'Generelle forutsetninger'!$B$17*(1+'Generelle forutsetninger'!$B$19)^(AP86-$C86)+AP88</f>
        <v>0</v>
      </c>
      <c r="AQ89" s="68">
        <f>AQ87*'Generelle forutsetninger'!$B$17*(1+'Generelle forutsetninger'!$B$19)^(AQ86-$C86)+AQ88</f>
        <v>0</v>
      </c>
    </row>
    <row r="90" spans="1:43" ht="15.75" thickTop="1" x14ac:dyDescent="0.25">
      <c r="B90" s="3"/>
    </row>
    <row r="91" spans="1:43" x14ac:dyDescent="0.25">
      <c r="A91" s="3" t="s">
        <v>232</v>
      </c>
      <c r="B91" s="23" t="s">
        <v>166</v>
      </c>
      <c r="C91" s="73">
        <f t="shared" ref="C91:AQ91" si="63">0.2*C89</f>
        <v>0</v>
      </c>
      <c r="D91" s="73">
        <f t="shared" si="63"/>
        <v>62511.101311601247</v>
      </c>
      <c r="E91" s="73">
        <f>0.2*E89</f>
        <v>63323.745628652061</v>
      </c>
      <c r="F91" s="73">
        <f t="shared" si="63"/>
        <v>64146.954321824531</v>
      </c>
      <c r="G91" s="73">
        <f t="shared" si="63"/>
        <v>64980.864728008251</v>
      </c>
      <c r="H91" s="73">
        <f t="shared" si="63"/>
        <v>65825.615969472346</v>
      </c>
      <c r="I91" s="73">
        <f t="shared" si="63"/>
        <v>66681.348977075497</v>
      </c>
      <c r="J91" s="73">
        <f t="shared" si="63"/>
        <v>67548.206513777477</v>
      </c>
      <c r="K91" s="73">
        <f t="shared" si="63"/>
        <v>68426.333198456588</v>
      </c>
      <c r="L91" s="73">
        <f t="shared" si="63"/>
        <v>69315.875530036501</v>
      </c>
      <c r="M91" s="73">
        <f t="shared" si="63"/>
        <v>0</v>
      </c>
      <c r="N91" s="73">
        <f t="shared" si="63"/>
        <v>0</v>
      </c>
      <c r="O91" s="73">
        <f t="shared" si="63"/>
        <v>0</v>
      </c>
      <c r="P91" s="73">
        <f t="shared" si="63"/>
        <v>0</v>
      </c>
      <c r="Q91" s="73">
        <f t="shared" si="63"/>
        <v>0</v>
      </c>
      <c r="R91" s="73">
        <f t="shared" si="63"/>
        <v>0</v>
      </c>
      <c r="S91" s="73">
        <f t="shared" si="63"/>
        <v>0</v>
      </c>
      <c r="T91" s="73">
        <f t="shared" si="63"/>
        <v>0</v>
      </c>
      <c r="U91" s="73">
        <f t="shared" si="63"/>
        <v>0</v>
      </c>
      <c r="V91" s="73">
        <f t="shared" si="63"/>
        <v>0</v>
      </c>
      <c r="W91" s="73">
        <f t="shared" si="63"/>
        <v>0</v>
      </c>
      <c r="X91" s="73">
        <f t="shared" si="63"/>
        <v>0</v>
      </c>
      <c r="Y91" s="73">
        <f t="shared" si="63"/>
        <v>0</v>
      </c>
      <c r="Z91" s="73">
        <f t="shared" si="63"/>
        <v>0</v>
      </c>
      <c r="AA91" s="73">
        <f t="shared" si="63"/>
        <v>0</v>
      </c>
      <c r="AB91" s="73">
        <f t="shared" si="63"/>
        <v>0</v>
      </c>
      <c r="AC91" s="73">
        <f t="shared" si="63"/>
        <v>0</v>
      </c>
      <c r="AD91" s="73">
        <f t="shared" si="63"/>
        <v>0</v>
      </c>
      <c r="AE91" s="73">
        <f t="shared" si="63"/>
        <v>0</v>
      </c>
      <c r="AF91" s="73">
        <f t="shared" si="63"/>
        <v>0</v>
      </c>
      <c r="AG91" s="73">
        <f t="shared" si="63"/>
        <v>0</v>
      </c>
      <c r="AH91" s="73">
        <f t="shared" si="63"/>
        <v>0</v>
      </c>
      <c r="AI91" s="73">
        <f t="shared" si="63"/>
        <v>0</v>
      </c>
      <c r="AJ91" s="73">
        <f t="shared" si="63"/>
        <v>0</v>
      </c>
      <c r="AK91" s="73">
        <f t="shared" si="63"/>
        <v>0</v>
      </c>
      <c r="AL91" s="73">
        <f t="shared" si="63"/>
        <v>0</v>
      </c>
      <c r="AM91" s="73">
        <f t="shared" si="63"/>
        <v>0</v>
      </c>
      <c r="AN91" s="73">
        <f t="shared" si="63"/>
        <v>0</v>
      </c>
      <c r="AO91" s="73">
        <f t="shared" si="63"/>
        <v>0</v>
      </c>
      <c r="AP91" s="73">
        <f t="shared" si="63"/>
        <v>0</v>
      </c>
      <c r="AQ91" s="73">
        <f t="shared" si="63"/>
        <v>0</v>
      </c>
    </row>
    <row r="92" spans="1:43" x14ac:dyDescent="0.25">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row>
    <row r="93" spans="1:43" ht="21" x14ac:dyDescent="0.35">
      <c r="A93" s="16" t="s">
        <v>257</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row>
    <row r="94" spans="1:43" x14ac:dyDescent="0.25">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row>
    <row r="95" spans="1:43" x14ac:dyDescent="0.25">
      <c r="A95" s="63" t="s">
        <v>258</v>
      </c>
      <c r="B95" s="21" t="s">
        <v>138</v>
      </c>
      <c r="C95" s="22">
        <f>'Generelle forutsetninger'!$B$7</f>
        <v>2021</v>
      </c>
      <c r="D95" s="22">
        <f t="shared" ref="D95:AQ95" si="64">C95+1</f>
        <v>2022</v>
      </c>
      <c r="E95" s="22">
        <f t="shared" si="64"/>
        <v>2023</v>
      </c>
      <c r="F95" s="22">
        <f t="shared" si="64"/>
        <v>2024</v>
      </c>
      <c r="G95" s="22">
        <f t="shared" si="64"/>
        <v>2025</v>
      </c>
      <c r="H95" s="22">
        <f t="shared" si="64"/>
        <v>2026</v>
      </c>
      <c r="I95" s="22">
        <f t="shared" si="64"/>
        <v>2027</v>
      </c>
      <c r="J95" s="22">
        <f t="shared" si="64"/>
        <v>2028</v>
      </c>
      <c r="K95" s="22">
        <f t="shared" si="64"/>
        <v>2029</v>
      </c>
      <c r="L95" s="22">
        <f t="shared" si="64"/>
        <v>2030</v>
      </c>
      <c r="M95" s="22">
        <f t="shared" si="64"/>
        <v>2031</v>
      </c>
      <c r="N95" s="22">
        <f t="shared" si="64"/>
        <v>2032</v>
      </c>
      <c r="O95" s="22">
        <f t="shared" si="64"/>
        <v>2033</v>
      </c>
      <c r="P95" s="22">
        <f t="shared" si="64"/>
        <v>2034</v>
      </c>
      <c r="Q95" s="22">
        <f t="shared" si="64"/>
        <v>2035</v>
      </c>
      <c r="R95" s="22">
        <f t="shared" si="64"/>
        <v>2036</v>
      </c>
      <c r="S95" s="22">
        <f t="shared" si="64"/>
        <v>2037</v>
      </c>
      <c r="T95" s="22">
        <f t="shared" si="64"/>
        <v>2038</v>
      </c>
      <c r="U95" s="22">
        <f t="shared" si="64"/>
        <v>2039</v>
      </c>
      <c r="V95" s="22">
        <f t="shared" si="64"/>
        <v>2040</v>
      </c>
      <c r="W95" s="22">
        <f t="shared" si="64"/>
        <v>2041</v>
      </c>
      <c r="X95" s="22">
        <f t="shared" si="64"/>
        <v>2042</v>
      </c>
      <c r="Y95" s="22">
        <f t="shared" si="64"/>
        <v>2043</v>
      </c>
      <c r="Z95" s="22">
        <f t="shared" si="64"/>
        <v>2044</v>
      </c>
      <c r="AA95" s="22">
        <f t="shared" si="64"/>
        <v>2045</v>
      </c>
      <c r="AB95" s="22">
        <f t="shared" si="64"/>
        <v>2046</v>
      </c>
      <c r="AC95" s="22">
        <f t="shared" si="64"/>
        <v>2047</v>
      </c>
      <c r="AD95" s="22">
        <f t="shared" si="64"/>
        <v>2048</v>
      </c>
      <c r="AE95" s="22">
        <f t="shared" si="64"/>
        <v>2049</v>
      </c>
      <c r="AF95" s="22">
        <f t="shared" si="64"/>
        <v>2050</v>
      </c>
      <c r="AG95" s="22">
        <f t="shared" si="64"/>
        <v>2051</v>
      </c>
      <c r="AH95" s="22">
        <f t="shared" si="64"/>
        <v>2052</v>
      </c>
      <c r="AI95" s="22">
        <f t="shared" si="64"/>
        <v>2053</v>
      </c>
      <c r="AJ95" s="22">
        <f t="shared" si="64"/>
        <v>2054</v>
      </c>
      <c r="AK95" s="22">
        <f t="shared" si="64"/>
        <v>2055</v>
      </c>
      <c r="AL95" s="22">
        <f t="shared" si="64"/>
        <v>2056</v>
      </c>
      <c r="AM95" s="22">
        <f t="shared" si="64"/>
        <v>2057</v>
      </c>
      <c r="AN95" s="22">
        <f t="shared" si="64"/>
        <v>2058</v>
      </c>
      <c r="AO95" s="22">
        <f t="shared" si="64"/>
        <v>2059</v>
      </c>
      <c r="AP95" s="22">
        <f t="shared" si="64"/>
        <v>2060</v>
      </c>
      <c r="AQ95" s="22">
        <f t="shared" si="64"/>
        <v>2061</v>
      </c>
    </row>
    <row r="96" spans="1:43" x14ac:dyDescent="0.25">
      <c r="A96" s="3" t="s">
        <v>259</v>
      </c>
      <c r="B96" s="23" t="s">
        <v>166</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row>
    <row r="97" spans="1:43" x14ac:dyDescent="0.25">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row>
    <row r="98" spans="1:43" x14ac:dyDescent="0.25">
      <c r="A98" s="63" t="s">
        <v>260</v>
      </c>
      <c r="B98" s="21"/>
      <c r="C98" s="22">
        <f>'Generelle forutsetninger'!$B$7</f>
        <v>2021</v>
      </c>
      <c r="D98" s="22">
        <f t="shared" ref="D98:AQ98" si="65">D5</f>
        <v>2022</v>
      </c>
      <c r="E98" s="22">
        <f t="shared" si="65"/>
        <v>2023</v>
      </c>
      <c r="F98" s="22">
        <f t="shared" si="65"/>
        <v>2024</v>
      </c>
      <c r="G98" s="22">
        <f t="shared" si="65"/>
        <v>2025</v>
      </c>
      <c r="H98" s="22">
        <f t="shared" si="65"/>
        <v>2026</v>
      </c>
      <c r="I98" s="22">
        <f t="shared" si="65"/>
        <v>2027</v>
      </c>
      <c r="J98" s="22">
        <f t="shared" si="65"/>
        <v>2028</v>
      </c>
      <c r="K98" s="22">
        <f t="shared" si="65"/>
        <v>2029</v>
      </c>
      <c r="L98" s="22">
        <f t="shared" si="65"/>
        <v>2030</v>
      </c>
      <c r="M98" s="22">
        <f t="shared" si="65"/>
        <v>2031</v>
      </c>
      <c r="N98" s="22">
        <f t="shared" si="65"/>
        <v>2032</v>
      </c>
      <c r="O98" s="22">
        <f t="shared" si="65"/>
        <v>2033</v>
      </c>
      <c r="P98" s="22">
        <f t="shared" si="65"/>
        <v>2034</v>
      </c>
      <c r="Q98" s="22">
        <f t="shared" si="65"/>
        <v>2035</v>
      </c>
      <c r="R98" s="22">
        <f t="shared" si="65"/>
        <v>2036</v>
      </c>
      <c r="S98" s="22">
        <f t="shared" si="65"/>
        <v>2037</v>
      </c>
      <c r="T98" s="22">
        <f t="shared" si="65"/>
        <v>2038</v>
      </c>
      <c r="U98" s="22">
        <f t="shared" si="65"/>
        <v>2039</v>
      </c>
      <c r="V98" s="22">
        <f t="shared" si="65"/>
        <v>2040</v>
      </c>
      <c r="W98" s="22">
        <f t="shared" si="65"/>
        <v>2041</v>
      </c>
      <c r="X98" s="22">
        <f t="shared" si="65"/>
        <v>2042</v>
      </c>
      <c r="Y98" s="22">
        <f t="shared" si="65"/>
        <v>2043</v>
      </c>
      <c r="Z98" s="22">
        <f t="shared" si="65"/>
        <v>2044</v>
      </c>
      <c r="AA98" s="22">
        <f t="shared" si="65"/>
        <v>2045</v>
      </c>
      <c r="AB98" s="22">
        <f t="shared" si="65"/>
        <v>2046</v>
      </c>
      <c r="AC98" s="22">
        <f t="shared" si="65"/>
        <v>2047</v>
      </c>
      <c r="AD98" s="22">
        <f t="shared" si="65"/>
        <v>2048</v>
      </c>
      <c r="AE98" s="22">
        <f t="shared" si="65"/>
        <v>2049</v>
      </c>
      <c r="AF98" s="22">
        <f t="shared" si="65"/>
        <v>2050</v>
      </c>
      <c r="AG98" s="22">
        <f t="shared" si="65"/>
        <v>2051</v>
      </c>
      <c r="AH98" s="22">
        <f t="shared" si="65"/>
        <v>2052</v>
      </c>
      <c r="AI98" s="22">
        <f t="shared" si="65"/>
        <v>2053</v>
      </c>
      <c r="AJ98" s="22">
        <f t="shared" si="65"/>
        <v>2054</v>
      </c>
      <c r="AK98" s="22">
        <f t="shared" si="65"/>
        <v>2055</v>
      </c>
      <c r="AL98" s="22">
        <f t="shared" si="65"/>
        <v>2056</v>
      </c>
      <c r="AM98" s="22">
        <f t="shared" si="65"/>
        <v>2057</v>
      </c>
      <c r="AN98" s="22">
        <f t="shared" si="65"/>
        <v>2058</v>
      </c>
      <c r="AO98" s="22">
        <f t="shared" si="65"/>
        <v>2059</v>
      </c>
      <c r="AP98" s="22">
        <f t="shared" si="65"/>
        <v>2060</v>
      </c>
      <c r="AQ98" s="22">
        <f t="shared" si="65"/>
        <v>2061</v>
      </c>
    </row>
    <row r="99" spans="1:43" x14ac:dyDescent="0.25">
      <c r="A99" s="3" t="s">
        <v>249</v>
      </c>
      <c r="B99" s="23" t="s">
        <v>166</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row>
    <row r="100" spans="1:43" x14ac:dyDescent="0.25">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row>
    <row r="101" spans="1:43" x14ac:dyDescent="0.25">
      <c r="A101" s="63" t="s">
        <v>261</v>
      </c>
      <c r="B101" s="21"/>
      <c r="C101" s="22">
        <f>'Generelle forutsetninger'!$B$7</f>
        <v>2021</v>
      </c>
      <c r="D101" s="22">
        <f t="shared" ref="D101:AQ101" si="66">D5</f>
        <v>2022</v>
      </c>
      <c r="E101" s="22">
        <f t="shared" si="66"/>
        <v>2023</v>
      </c>
      <c r="F101" s="22">
        <f t="shared" si="66"/>
        <v>2024</v>
      </c>
      <c r="G101" s="22">
        <f t="shared" si="66"/>
        <v>2025</v>
      </c>
      <c r="H101" s="22">
        <f t="shared" si="66"/>
        <v>2026</v>
      </c>
      <c r="I101" s="22">
        <f t="shared" si="66"/>
        <v>2027</v>
      </c>
      <c r="J101" s="22">
        <f t="shared" si="66"/>
        <v>2028</v>
      </c>
      <c r="K101" s="22">
        <f t="shared" si="66"/>
        <v>2029</v>
      </c>
      <c r="L101" s="22">
        <f t="shared" si="66"/>
        <v>2030</v>
      </c>
      <c r="M101" s="22">
        <f t="shared" si="66"/>
        <v>2031</v>
      </c>
      <c r="N101" s="22">
        <f t="shared" si="66"/>
        <v>2032</v>
      </c>
      <c r="O101" s="22">
        <f t="shared" si="66"/>
        <v>2033</v>
      </c>
      <c r="P101" s="22">
        <f t="shared" si="66"/>
        <v>2034</v>
      </c>
      <c r="Q101" s="22">
        <f t="shared" si="66"/>
        <v>2035</v>
      </c>
      <c r="R101" s="22">
        <f t="shared" si="66"/>
        <v>2036</v>
      </c>
      <c r="S101" s="22">
        <f t="shared" si="66"/>
        <v>2037</v>
      </c>
      <c r="T101" s="22">
        <f t="shared" si="66"/>
        <v>2038</v>
      </c>
      <c r="U101" s="22">
        <f t="shared" si="66"/>
        <v>2039</v>
      </c>
      <c r="V101" s="22">
        <f t="shared" si="66"/>
        <v>2040</v>
      </c>
      <c r="W101" s="22">
        <f t="shared" si="66"/>
        <v>2041</v>
      </c>
      <c r="X101" s="22">
        <f t="shared" si="66"/>
        <v>2042</v>
      </c>
      <c r="Y101" s="22">
        <f t="shared" si="66"/>
        <v>2043</v>
      </c>
      <c r="Z101" s="22">
        <f t="shared" si="66"/>
        <v>2044</v>
      </c>
      <c r="AA101" s="22">
        <f t="shared" si="66"/>
        <v>2045</v>
      </c>
      <c r="AB101" s="22">
        <f t="shared" si="66"/>
        <v>2046</v>
      </c>
      <c r="AC101" s="22">
        <f t="shared" si="66"/>
        <v>2047</v>
      </c>
      <c r="AD101" s="22">
        <f t="shared" si="66"/>
        <v>2048</v>
      </c>
      <c r="AE101" s="22">
        <f t="shared" si="66"/>
        <v>2049</v>
      </c>
      <c r="AF101" s="22">
        <f t="shared" si="66"/>
        <v>2050</v>
      </c>
      <c r="AG101" s="22">
        <f t="shared" si="66"/>
        <v>2051</v>
      </c>
      <c r="AH101" s="22">
        <f t="shared" si="66"/>
        <v>2052</v>
      </c>
      <c r="AI101" s="22">
        <f t="shared" si="66"/>
        <v>2053</v>
      </c>
      <c r="AJ101" s="22">
        <f t="shared" si="66"/>
        <v>2054</v>
      </c>
      <c r="AK101" s="22">
        <f t="shared" si="66"/>
        <v>2055</v>
      </c>
      <c r="AL101" s="22">
        <f t="shared" si="66"/>
        <v>2056</v>
      </c>
      <c r="AM101" s="22">
        <f t="shared" si="66"/>
        <v>2057</v>
      </c>
      <c r="AN101" s="22">
        <f t="shared" si="66"/>
        <v>2058</v>
      </c>
      <c r="AO101" s="22">
        <f t="shared" si="66"/>
        <v>2059</v>
      </c>
      <c r="AP101" s="22">
        <f t="shared" si="66"/>
        <v>2060</v>
      </c>
      <c r="AQ101" s="22">
        <f t="shared" si="66"/>
        <v>2061</v>
      </c>
    </row>
    <row r="102" spans="1:43" x14ac:dyDescent="0.25">
      <c r="A102" s="3" t="s">
        <v>262</v>
      </c>
      <c r="B102" s="23" t="s">
        <v>160</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row>
    <row r="103" spans="1:43" x14ac:dyDescent="0.25">
      <c r="A103" s="3" t="s">
        <v>241</v>
      </c>
      <c r="B103" s="23" t="s">
        <v>166</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row>
    <row r="104" spans="1:43" ht="15.75" thickBot="1" x14ac:dyDescent="0.3">
      <c r="A104" s="66" t="s">
        <v>263</v>
      </c>
      <c r="B104" s="67" t="s">
        <v>168</v>
      </c>
      <c r="C104" s="68">
        <f>C102*'Generelle forutsetninger'!$B$17*(1+'Generelle forutsetninger'!$B$19)^(C101-$C101)+C103</f>
        <v>0</v>
      </c>
      <c r="D104" s="68">
        <f>D102*'Generelle forutsetninger'!$B$17*(1+'Generelle forutsetninger'!$B$19)^(D101-$C101)+D103</f>
        <v>0</v>
      </c>
      <c r="E104" s="68">
        <f>E102*'Generelle forutsetninger'!$B$17*(1+'Generelle forutsetninger'!$B$19)^(E101-$C101)+E103</f>
        <v>0</v>
      </c>
      <c r="F104" s="68">
        <f>F102*'Generelle forutsetninger'!$B$17*(1+'Generelle forutsetninger'!$B$19)^(F101-$C101)+F103</f>
        <v>0</v>
      </c>
      <c r="G104" s="68">
        <f>G102*'Generelle forutsetninger'!$B$17*(1+'Generelle forutsetninger'!$B$19)^(G101-$C101)+G103</f>
        <v>0</v>
      </c>
      <c r="H104" s="68">
        <f>H102*'Generelle forutsetninger'!$B$17*(1+'Generelle forutsetninger'!$B$19)^(H101-$C101)+H103</f>
        <v>0</v>
      </c>
      <c r="I104" s="68">
        <f>I102*'Generelle forutsetninger'!$B$17*(1+'Generelle forutsetninger'!$B$19)^(I101-$C101)+I103</f>
        <v>0</v>
      </c>
      <c r="J104" s="68">
        <f>J102*'Generelle forutsetninger'!$B$17*(1+'Generelle forutsetninger'!$B$19)^(J101-$C101)+J103</f>
        <v>0</v>
      </c>
      <c r="K104" s="68">
        <f>K102*'Generelle forutsetninger'!$B$17*(1+'Generelle forutsetninger'!$B$19)^(K101-$C101)+K103</f>
        <v>0</v>
      </c>
      <c r="L104" s="68">
        <f>L102*'Generelle forutsetninger'!$B$17*(1+'Generelle forutsetninger'!$B$19)^(L101-$C101)+L103</f>
        <v>0</v>
      </c>
      <c r="M104" s="68">
        <f>M102*'Generelle forutsetninger'!$B$17*(1+'Generelle forutsetninger'!$B$19)^(M101-$C101)+M103</f>
        <v>0</v>
      </c>
      <c r="N104" s="68">
        <f>N102*'Generelle forutsetninger'!$B$17*(1+'Generelle forutsetninger'!$B$19)^(N101-$C101)+N103</f>
        <v>0</v>
      </c>
      <c r="O104" s="68">
        <f>O102*'Generelle forutsetninger'!$B$17*(1+'Generelle forutsetninger'!$B$19)^(O101-$C101)+O103</f>
        <v>0</v>
      </c>
      <c r="P104" s="68">
        <f>P102*'Generelle forutsetninger'!$B$17*(1+'Generelle forutsetninger'!$B$19)^(P101-$C101)+P103</f>
        <v>0</v>
      </c>
      <c r="Q104" s="68">
        <f>Q102*'Generelle forutsetninger'!$B$17*(1+'Generelle forutsetninger'!$B$19)^(Q101-$C101)+Q103</f>
        <v>0</v>
      </c>
      <c r="R104" s="68">
        <f>R102*'Generelle forutsetninger'!$B$17*(1+'Generelle forutsetninger'!$B$19)^(R101-$C101)+R103</f>
        <v>0</v>
      </c>
      <c r="S104" s="68">
        <f>S102*'Generelle forutsetninger'!$B$17*(1+'Generelle forutsetninger'!$B$19)^(S101-$C101)+S103</f>
        <v>0</v>
      </c>
      <c r="T104" s="68">
        <f>T102*'Generelle forutsetninger'!$B$17*(1+'Generelle forutsetninger'!$B$19)^(T101-$C101)+T103</f>
        <v>0</v>
      </c>
      <c r="U104" s="68">
        <f>U102*'Generelle forutsetninger'!$B$17*(1+'Generelle forutsetninger'!$B$19)^(U101-$C101)+U103</f>
        <v>0</v>
      </c>
      <c r="V104" s="68">
        <f>V102*'Generelle forutsetninger'!$B$17*(1+'Generelle forutsetninger'!$B$19)^(V101-$C101)+V103</f>
        <v>0</v>
      </c>
      <c r="W104" s="68">
        <f>W102*'Generelle forutsetninger'!$B$17*(1+'Generelle forutsetninger'!$B$19)^(W101-$C101)+W103</f>
        <v>0</v>
      </c>
      <c r="X104" s="68">
        <f>X102*'Generelle forutsetninger'!$B$17*(1+'Generelle forutsetninger'!$B$19)^(X101-$C101)+X103</f>
        <v>0</v>
      </c>
      <c r="Y104" s="68">
        <f>Y102*'Generelle forutsetninger'!$B$17*(1+'Generelle forutsetninger'!$B$19)^(Y101-$C101)+Y103</f>
        <v>0</v>
      </c>
      <c r="Z104" s="68">
        <f>Z102*'Generelle forutsetninger'!$B$17*(1+'Generelle forutsetninger'!$B$19)^(Z101-$C101)+Z103</f>
        <v>0</v>
      </c>
      <c r="AA104" s="68">
        <f>AA102*'Generelle forutsetninger'!$B$17*(1+'Generelle forutsetninger'!$B$19)^(AA101-$C101)+AA103</f>
        <v>0</v>
      </c>
      <c r="AB104" s="68">
        <f>AB102*'Generelle forutsetninger'!$B$17*(1+'Generelle forutsetninger'!$B$19)^(AB101-$C101)+AB103</f>
        <v>0</v>
      </c>
      <c r="AC104" s="68">
        <f>AC102*'Generelle forutsetninger'!$B$17*(1+'Generelle forutsetninger'!$B$19)^(AC101-$C101)+AC103</f>
        <v>0</v>
      </c>
      <c r="AD104" s="68">
        <f>AD102*'Generelle forutsetninger'!$B$17*(1+'Generelle forutsetninger'!$B$19)^(AD101-$C101)+AD103</f>
        <v>0</v>
      </c>
      <c r="AE104" s="68">
        <f>AE102*'Generelle forutsetninger'!$B$17*(1+'Generelle forutsetninger'!$B$19)^(AE101-$C101)+AE103</f>
        <v>0</v>
      </c>
      <c r="AF104" s="68">
        <f>AF102*'Generelle forutsetninger'!$B$17*(1+'Generelle forutsetninger'!$B$19)^(AF101-$C101)+AF103</f>
        <v>0</v>
      </c>
      <c r="AG104" s="68">
        <f>AG102*'Generelle forutsetninger'!$B$17*(1+'Generelle forutsetninger'!$B$19)^(AG101-$C101)+AG103</f>
        <v>0</v>
      </c>
      <c r="AH104" s="68">
        <f>AH102*'Generelle forutsetninger'!$B$17*(1+'Generelle forutsetninger'!$B$19)^(AH101-$C101)+AH103</f>
        <v>0</v>
      </c>
      <c r="AI104" s="68">
        <f>AI102*'Generelle forutsetninger'!$B$17*(1+'Generelle forutsetninger'!$B$19)^(AI101-$C101)+AI103</f>
        <v>0</v>
      </c>
      <c r="AJ104" s="68">
        <f>AJ102*'Generelle forutsetninger'!$B$17*(1+'Generelle forutsetninger'!$B$19)^(AJ101-$C101)+AJ103</f>
        <v>0</v>
      </c>
      <c r="AK104" s="68">
        <f>AK102*'Generelle forutsetninger'!$B$17*(1+'Generelle forutsetninger'!$B$19)^(AK101-$C101)+AK103</f>
        <v>0</v>
      </c>
      <c r="AL104" s="68">
        <f>AL102*'Generelle forutsetninger'!$B$17*(1+'Generelle forutsetninger'!$B$19)^(AL101-$C101)+AL103</f>
        <v>0</v>
      </c>
      <c r="AM104" s="68">
        <f>AM102*'Generelle forutsetninger'!$B$17*(1+'Generelle forutsetninger'!$B$19)^(AM101-$C101)+AM103</f>
        <v>0</v>
      </c>
      <c r="AN104" s="68">
        <f>AN102*'Generelle forutsetninger'!$B$17*(1+'Generelle forutsetninger'!$B$19)^(AN101-$C101)+AN103</f>
        <v>0</v>
      </c>
      <c r="AO104" s="68">
        <f>AO102*'Generelle forutsetninger'!$B$17*(1+'Generelle forutsetninger'!$B$19)^(AO101-$C101)+AO103</f>
        <v>0</v>
      </c>
      <c r="AP104" s="68">
        <f>AP102*'Generelle forutsetninger'!$B$17*(1+'Generelle forutsetninger'!$B$19)^(AP101-$C101)+AP103</f>
        <v>0</v>
      </c>
      <c r="AQ104" s="68">
        <f>AQ102*'Generelle forutsetninger'!$B$17*(1+'Generelle forutsetninger'!$B$19)^(AQ101-$C101)+AQ103</f>
        <v>0</v>
      </c>
    </row>
    <row r="105" spans="1:43" ht="15.75" thickTop="1" x14ac:dyDescent="0.25">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row>
    <row r="106" spans="1:43" ht="21" x14ac:dyDescent="0.35">
      <c r="A106" s="16" t="s">
        <v>264</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row>
    <row r="107" spans="1:43" x14ac:dyDescent="0.25">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row>
    <row r="108" spans="1:43" x14ac:dyDescent="0.25">
      <c r="A108" s="63" t="s">
        <v>265</v>
      </c>
      <c r="B108" s="21" t="s">
        <v>138</v>
      </c>
      <c r="C108" s="22">
        <f>'Generelle forutsetninger'!$B$7</f>
        <v>2021</v>
      </c>
      <c r="D108" s="22">
        <f t="shared" ref="D108:AQ108" si="67">D5</f>
        <v>2022</v>
      </c>
      <c r="E108" s="22">
        <f t="shared" si="67"/>
        <v>2023</v>
      </c>
      <c r="F108" s="22">
        <f t="shared" si="67"/>
        <v>2024</v>
      </c>
      <c r="G108" s="22">
        <f t="shared" si="67"/>
        <v>2025</v>
      </c>
      <c r="H108" s="22">
        <f t="shared" si="67"/>
        <v>2026</v>
      </c>
      <c r="I108" s="22">
        <f t="shared" si="67"/>
        <v>2027</v>
      </c>
      <c r="J108" s="22">
        <f t="shared" si="67"/>
        <v>2028</v>
      </c>
      <c r="K108" s="22">
        <f t="shared" si="67"/>
        <v>2029</v>
      </c>
      <c r="L108" s="22">
        <f t="shared" si="67"/>
        <v>2030</v>
      </c>
      <c r="M108" s="22">
        <f t="shared" si="67"/>
        <v>2031</v>
      </c>
      <c r="N108" s="22">
        <f t="shared" si="67"/>
        <v>2032</v>
      </c>
      <c r="O108" s="22">
        <f t="shared" si="67"/>
        <v>2033</v>
      </c>
      <c r="P108" s="22">
        <f t="shared" si="67"/>
        <v>2034</v>
      </c>
      <c r="Q108" s="22">
        <f t="shared" si="67"/>
        <v>2035</v>
      </c>
      <c r="R108" s="22">
        <f t="shared" si="67"/>
        <v>2036</v>
      </c>
      <c r="S108" s="22">
        <f t="shared" si="67"/>
        <v>2037</v>
      </c>
      <c r="T108" s="22">
        <f t="shared" si="67"/>
        <v>2038</v>
      </c>
      <c r="U108" s="22">
        <f t="shared" si="67"/>
        <v>2039</v>
      </c>
      <c r="V108" s="22">
        <f t="shared" si="67"/>
        <v>2040</v>
      </c>
      <c r="W108" s="22">
        <f t="shared" si="67"/>
        <v>2041</v>
      </c>
      <c r="X108" s="22">
        <f t="shared" si="67"/>
        <v>2042</v>
      </c>
      <c r="Y108" s="22">
        <f t="shared" si="67"/>
        <v>2043</v>
      </c>
      <c r="Z108" s="22">
        <f t="shared" si="67"/>
        <v>2044</v>
      </c>
      <c r="AA108" s="22">
        <f t="shared" si="67"/>
        <v>2045</v>
      </c>
      <c r="AB108" s="22">
        <f t="shared" si="67"/>
        <v>2046</v>
      </c>
      <c r="AC108" s="22">
        <f t="shared" si="67"/>
        <v>2047</v>
      </c>
      <c r="AD108" s="22">
        <f t="shared" si="67"/>
        <v>2048</v>
      </c>
      <c r="AE108" s="22">
        <f t="shared" si="67"/>
        <v>2049</v>
      </c>
      <c r="AF108" s="22">
        <f t="shared" si="67"/>
        <v>2050</v>
      </c>
      <c r="AG108" s="22">
        <f t="shared" si="67"/>
        <v>2051</v>
      </c>
      <c r="AH108" s="22">
        <f t="shared" si="67"/>
        <v>2052</v>
      </c>
      <c r="AI108" s="22">
        <f t="shared" si="67"/>
        <v>2053</v>
      </c>
      <c r="AJ108" s="22">
        <f t="shared" si="67"/>
        <v>2054</v>
      </c>
      <c r="AK108" s="22">
        <f t="shared" si="67"/>
        <v>2055</v>
      </c>
      <c r="AL108" s="22">
        <f t="shared" si="67"/>
        <v>2056</v>
      </c>
      <c r="AM108" s="22">
        <f t="shared" si="67"/>
        <v>2057</v>
      </c>
      <c r="AN108" s="22">
        <f t="shared" si="67"/>
        <v>2058</v>
      </c>
      <c r="AO108" s="22">
        <f t="shared" si="67"/>
        <v>2059</v>
      </c>
      <c r="AP108" s="22">
        <f t="shared" si="67"/>
        <v>2060</v>
      </c>
      <c r="AQ108" s="22">
        <f t="shared" si="67"/>
        <v>2061</v>
      </c>
    </row>
    <row r="109" spans="1:43" x14ac:dyDescent="0.25">
      <c r="A109" s="3" t="s">
        <v>266</v>
      </c>
      <c r="B109" s="23" t="s">
        <v>160</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row>
    <row r="110" spans="1:43" x14ac:dyDescent="0.25">
      <c r="A110" s="3" t="s">
        <v>267</v>
      </c>
      <c r="B110" s="23" t="s">
        <v>166</v>
      </c>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row>
    <row r="111" spans="1:43" ht="15.75" thickBot="1" x14ac:dyDescent="0.3">
      <c r="A111" s="66" t="s">
        <v>263</v>
      </c>
      <c r="B111" s="67" t="s">
        <v>168</v>
      </c>
      <c r="C111" s="68">
        <f>C109*'Generelle forutsetninger'!$B$18*(1+'Generelle forutsetninger'!$B$19)^(C108-$C108)+C110</f>
        <v>0</v>
      </c>
      <c r="D111" s="68">
        <f>D109*'Generelle forutsetninger'!$B$18*(1+'Generelle forutsetninger'!$B$19)^(D108-$C108)+D110</f>
        <v>0</v>
      </c>
      <c r="E111" s="68">
        <f>E109*'Generelle forutsetninger'!$B$18*(1+'Generelle forutsetninger'!$B$19)^(E108-$C108)+E110</f>
        <v>0</v>
      </c>
      <c r="F111" s="68">
        <f>F109*'Generelle forutsetninger'!$B$18*(1+'Generelle forutsetninger'!$B$19)^(F108-$C108)+F110</f>
        <v>0</v>
      </c>
      <c r="G111" s="68">
        <f>G109*'Generelle forutsetninger'!$B$18*(1+'Generelle forutsetninger'!$B$19)^(G108-$C108)+G110</f>
        <v>0</v>
      </c>
      <c r="H111" s="68">
        <f>H109*'Generelle forutsetninger'!$B$18*(1+'Generelle forutsetninger'!$B$19)^(H108-$C108)+H110</f>
        <v>0</v>
      </c>
      <c r="I111" s="68">
        <f>I109*'Generelle forutsetninger'!$B$18*(1+'Generelle forutsetninger'!$B$19)^(I108-$C108)+I110</f>
        <v>0</v>
      </c>
      <c r="J111" s="68">
        <f>J109*'Generelle forutsetninger'!$B$18*(1+'Generelle forutsetninger'!$B$19)^(J108-$C108)+J110</f>
        <v>0</v>
      </c>
      <c r="K111" s="68">
        <f>K109*'Generelle forutsetninger'!$B$18*(1+'Generelle forutsetninger'!$B$19)^(K108-$C108)+K110</f>
        <v>0</v>
      </c>
      <c r="L111" s="68">
        <f>L109*'Generelle forutsetninger'!$B$18*(1+'Generelle forutsetninger'!$B$19)^(L108-$C108)+L110</f>
        <v>0</v>
      </c>
      <c r="M111" s="68">
        <f>M109*'Generelle forutsetninger'!$B$18*(1+'Generelle forutsetninger'!$B$19)^(M108-$C108)+M110</f>
        <v>0</v>
      </c>
      <c r="N111" s="68">
        <f>N109*'Generelle forutsetninger'!$B$18*(1+'Generelle forutsetninger'!$B$19)^(N108-$C108)+N110</f>
        <v>0</v>
      </c>
      <c r="O111" s="68">
        <f>O109*'Generelle forutsetninger'!$B$18*(1+'Generelle forutsetninger'!$B$19)^(O108-$C108)+O110</f>
        <v>0</v>
      </c>
      <c r="P111" s="68">
        <f>P109*'Generelle forutsetninger'!$B$18*(1+'Generelle forutsetninger'!$B$19)^(P108-$C108)+P110</f>
        <v>0</v>
      </c>
      <c r="Q111" s="68">
        <f>Q109*'Generelle forutsetninger'!$B$18*(1+'Generelle forutsetninger'!$B$19)^(Q108-$C108)+Q110</f>
        <v>0</v>
      </c>
      <c r="R111" s="68">
        <f>R109*'Generelle forutsetninger'!$B$18*(1+'Generelle forutsetninger'!$B$19)^(R108-$C108)+R110</f>
        <v>0</v>
      </c>
      <c r="S111" s="68">
        <f>S109*'Generelle forutsetninger'!$B$18*(1+'Generelle forutsetninger'!$B$19)^(S108-$C108)+S110</f>
        <v>0</v>
      </c>
      <c r="T111" s="68">
        <f>T109*'Generelle forutsetninger'!$B$18*(1+'Generelle forutsetninger'!$B$19)^(T108-$C108)+T110</f>
        <v>0</v>
      </c>
      <c r="U111" s="68">
        <f>U109*'Generelle forutsetninger'!$B$18*(1+'Generelle forutsetninger'!$B$19)^(U108-$C108)+U110</f>
        <v>0</v>
      </c>
      <c r="V111" s="68">
        <f>V109*'Generelle forutsetninger'!$B$18*(1+'Generelle forutsetninger'!$B$19)^(V108-$C108)+V110</f>
        <v>0</v>
      </c>
      <c r="W111" s="68">
        <f>W109*'Generelle forutsetninger'!$B$18*(1+'Generelle forutsetninger'!$B$19)^(W108-$C108)+W110</f>
        <v>0</v>
      </c>
      <c r="X111" s="68">
        <f>X109*'Generelle forutsetninger'!$B$18*(1+'Generelle forutsetninger'!$B$19)^(X108-$C108)+X110</f>
        <v>0</v>
      </c>
      <c r="Y111" s="68">
        <f>Y109*'Generelle forutsetninger'!$B$18*(1+'Generelle forutsetninger'!$B$19)^(Y108-$C108)+Y110</f>
        <v>0</v>
      </c>
      <c r="Z111" s="68">
        <f>Z109*'Generelle forutsetninger'!$B$18*(1+'Generelle forutsetninger'!$B$19)^(Z108-$C108)+Z110</f>
        <v>0</v>
      </c>
      <c r="AA111" s="68">
        <f>AA109*'Generelle forutsetninger'!$B$18*(1+'Generelle forutsetninger'!$B$19)^(AA108-$C108)+AA110</f>
        <v>0</v>
      </c>
      <c r="AB111" s="68">
        <f>AB109*'Generelle forutsetninger'!$B$18*(1+'Generelle forutsetninger'!$B$19)^(AB108-$C108)+AB110</f>
        <v>0</v>
      </c>
      <c r="AC111" s="68">
        <f>AC109*'Generelle forutsetninger'!$B$18*(1+'Generelle forutsetninger'!$B$19)^(AC108-$C108)+AC110</f>
        <v>0</v>
      </c>
      <c r="AD111" s="68">
        <f>AD109*'Generelle forutsetninger'!$B$18*(1+'Generelle forutsetninger'!$B$19)^(AD108-$C108)+AD110</f>
        <v>0</v>
      </c>
      <c r="AE111" s="68">
        <f>AE109*'Generelle forutsetninger'!$B$18*(1+'Generelle forutsetninger'!$B$19)^(AE108-$C108)+AE110</f>
        <v>0</v>
      </c>
      <c r="AF111" s="68">
        <f>AF109*'Generelle forutsetninger'!$B$18*(1+'Generelle forutsetninger'!$B$19)^(AF108-$C108)+AF110</f>
        <v>0</v>
      </c>
      <c r="AG111" s="68">
        <f>AG109*'Generelle forutsetninger'!$B$18*(1+'Generelle forutsetninger'!$B$19)^(AG108-$C108)+AG110</f>
        <v>0</v>
      </c>
      <c r="AH111" s="68">
        <f>AH109*'Generelle forutsetninger'!$B$18*(1+'Generelle forutsetninger'!$B$19)^(AH108-$C108)+AH110</f>
        <v>0</v>
      </c>
      <c r="AI111" s="68">
        <f>AI109*'Generelle forutsetninger'!$B$18*(1+'Generelle forutsetninger'!$B$19)^(AI108-$C108)+AI110</f>
        <v>0</v>
      </c>
      <c r="AJ111" s="68">
        <f>AJ109*'Generelle forutsetninger'!$B$18*(1+'Generelle forutsetninger'!$B$19)^(AJ108-$C108)+AJ110</f>
        <v>0</v>
      </c>
      <c r="AK111" s="68">
        <f>AK109*'Generelle forutsetninger'!$B$18*(1+'Generelle forutsetninger'!$B$19)^(AK108-$C108)+AK110</f>
        <v>0</v>
      </c>
      <c r="AL111" s="68">
        <f>AL109*'Generelle forutsetninger'!$B$18*(1+'Generelle forutsetninger'!$B$19)^(AL108-$C108)+AL110</f>
        <v>0</v>
      </c>
      <c r="AM111" s="68">
        <f>AM109*'Generelle forutsetninger'!$B$18*(1+'Generelle forutsetninger'!$B$19)^(AM108-$C108)+AM110</f>
        <v>0</v>
      </c>
      <c r="AN111" s="68">
        <f>AN109*'Generelle forutsetninger'!$B$18*(1+'Generelle forutsetninger'!$B$19)^(AN108-$C108)+AN110</f>
        <v>0</v>
      </c>
      <c r="AO111" s="68">
        <f>AO109*'Generelle forutsetninger'!$B$18*(1+'Generelle forutsetninger'!$B$19)^(AO108-$C108)+AO110</f>
        <v>0</v>
      </c>
      <c r="AP111" s="68">
        <f>AP109*'Generelle forutsetninger'!$B$18*(1+'Generelle forutsetninger'!$B$19)^(AP108-$C108)+AP110</f>
        <v>0</v>
      </c>
      <c r="AQ111" s="68">
        <f>AQ109*'Generelle forutsetninger'!$B$18*(1+'Generelle forutsetninger'!$B$19)^(AQ108-$C108)+AQ110</f>
        <v>0</v>
      </c>
    </row>
    <row r="112" spans="1:43" ht="16.5" thickTop="1" thickBot="1" x14ac:dyDescent="0.3">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row>
    <row r="113" spans="1:43" x14ac:dyDescent="0.25">
      <c r="A113" s="74"/>
      <c r="B113" s="75"/>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7"/>
    </row>
    <row r="114" spans="1:43" ht="21" x14ac:dyDescent="0.35">
      <c r="A114" s="43" t="s">
        <v>268</v>
      </c>
      <c r="B114" s="78"/>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80"/>
    </row>
    <row r="115" spans="1:43" ht="14.45" customHeight="1" x14ac:dyDescent="0.25">
      <c r="A115" s="47" t="s">
        <v>269</v>
      </c>
      <c r="B115" s="48" t="s">
        <v>202</v>
      </c>
      <c r="C115" s="49">
        <f>'Generelle forutsetninger'!$B$7</f>
        <v>2021</v>
      </c>
      <c r="D115" s="49">
        <f t="shared" ref="D115:AQ115" si="68">C115+1</f>
        <v>2022</v>
      </c>
      <c r="E115" s="49">
        <f t="shared" si="68"/>
        <v>2023</v>
      </c>
      <c r="F115" s="49">
        <f t="shared" si="68"/>
        <v>2024</v>
      </c>
      <c r="G115" s="49">
        <f t="shared" si="68"/>
        <v>2025</v>
      </c>
      <c r="H115" s="49">
        <f t="shared" si="68"/>
        <v>2026</v>
      </c>
      <c r="I115" s="49">
        <f t="shared" si="68"/>
        <v>2027</v>
      </c>
      <c r="J115" s="49">
        <f t="shared" si="68"/>
        <v>2028</v>
      </c>
      <c r="K115" s="49">
        <f t="shared" si="68"/>
        <v>2029</v>
      </c>
      <c r="L115" s="49">
        <f t="shared" si="68"/>
        <v>2030</v>
      </c>
      <c r="M115" s="49">
        <f t="shared" si="68"/>
        <v>2031</v>
      </c>
      <c r="N115" s="49">
        <f t="shared" si="68"/>
        <v>2032</v>
      </c>
      <c r="O115" s="49">
        <f t="shared" si="68"/>
        <v>2033</v>
      </c>
      <c r="P115" s="49">
        <f t="shared" si="68"/>
        <v>2034</v>
      </c>
      <c r="Q115" s="49">
        <f t="shared" si="68"/>
        <v>2035</v>
      </c>
      <c r="R115" s="49">
        <f t="shared" si="68"/>
        <v>2036</v>
      </c>
      <c r="S115" s="49">
        <f t="shared" si="68"/>
        <v>2037</v>
      </c>
      <c r="T115" s="49">
        <f t="shared" si="68"/>
        <v>2038</v>
      </c>
      <c r="U115" s="49">
        <f t="shared" si="68"/>
        <v>2039</v>
      </c>
      <c r="V115" s="49">
        <f t="shared" si="68"/>
        <v>2040</v>
      </c>
      <c r="W115" s="49">
        <f t="shared" si="68"/>
        <v>2041</v>
      </c>
      <c r="X115" s="49">
        <f t="shared" si="68"/>
        <v>2042</v>
      </c>
      <c r="Y115" s="49">
        <f t="shared" si="68"/>
        <v>2043</v>
      </c>
      <c r="Z115" s="49">
        <f t="shared" si="68"/>
        <v>2044</v>
      </c>
      <c r="AA115" s="49">
        <f t="shared" si="68"/>
        <v>2045</v>
      </c>
      <c r="AB115" s="49">
        <f t="shared" si="68"/>
        <v>2046</v>
      </c>
      <c r="AC115" s="49">
        <f t="shared" si="68"/>
        <v>2047</v>
      </c>
      <c r="AD115" s="49">
        <f t="shared" si="68"/>
        <v>2048</v>
      </c>
      <c r="AE115" s="49">
        <f t="shared" si="68"/>
        <v>2049</v>
      </c>
      <c r="AF115" s="49">
        <f t="shared" si="68"/>
        <v>2050</v>
      </c>
      <c r="AG115" s="49">
        <f t="shared" si="68"/>
        <v>2051</v>
      </c>
      <c r="AH115" s="49">
        <f t="shared" si="68"/>
        <v>2052</v>
      </c>
      <c r="AI115" s="49">
        <f t="shared" si="68"/>
        <v>2053</v>
      </c>
      <c r="AJ115" s="49">
        <f t="shared" si="68"/>
        <v>2054</v>
      </c>
      <c r="AK115" s="49">
        <f t="shared" si="68"/>
        <v>2055</v>
      </c>
      <c r="AL115" s="49">
        <f t="shared" si="68"/>
        <v>2056</v>
      </c>
      <c r="AM115" s="49">
        <f t="shared" si="68"/>
        <v>2057</v>
      </c>
      <c r="AN115" s="49">
        <f t="shared" si="68"/>
        <v>2058</v>
      </c>
      <c r="AO115" s="49">
        <f t="shared" si="68"/>
        <v>2059</v>
      </c>
      <c r="AP115" s="49">
        <f t="shared" si="68"/>
        <v>2060</v>
      </c>
      <c r="AQ115" s="81">
        <f t="shared" si="68"/>
        <v>2061</v>
      </c>
    </row>
    <row r="116" spans="1:43" ht="14.45" customHeight="1" x14ac:dyDescent="0.25">
      <c r="A116" s="52" t="str">
        <f>A4</f>
        <v>Investeringskostnader for virksomheten</v>
      </c>
      <c r="B116" s="78" t="s">
        <v>166</v>
      </c>
      <c r="C116" s="53">
        <f t="shared" ref="C116:AQ116" si="69">C27</f>
        <v>14600000</v>
      </c>
      <c r="D116" s="53">
        <f t="shared" si="69"/>
        <v>18500000</v>
      </c>
      <c r="E116" s="53">
        <f t="shared" si="69"/>
        <v>7000000</v>
      </c>
      <c r="F116" s="53">
        <f t="shared" si="69"/>
        <v>0</v>
      </c>
      <c r="G116" s="53">
        <f t="shared" si="69"/>
        <v>0</v>
      </c>
      <c r="H116" s="53">
        <f t="shared" si="69"/>
        <v>0</v>
      </c>
      <c r="I116" s="53">
        <f t="shared" si="69"/>
        <v>0</v>
      </c>
      <c r="J116" s="53">
        <f t="shared" si="69"/>
        <v>0</v>
      </c>
      <c r="K116" s="53">
        <f t="shared" si="69"/>
        <v>0</v>
      </c>
      <c r="L116" s="53">
        <f t="shared" si="69"/>
        <v>0</v>
      </c>
      <c r="M116" s="53">
        <f t="shared" si="69"/>
        <v>0</v>
      </c>
      <c r="N116" s="53">
        <f t="shared" si="69"/>
        <v>0</v>
      </c>
      <c r="O116" s="53">
        <f t="shared" si="69"/>
        <v>0</v>
      </c>
      <c r="P116" s="53">
        <f t="shared" si="69"/>
        <v>0</v>
      </c>
      <c r="Q116" s="53">
        <f t="shared" si="69"/>
        <v>0</v>
      </c>
      <c r="R116" s="53">
        <f t="shared" si="69"/>
        <v>0</v>
      </c>
      <c r="S116" s="53">
        <f t="shared" si="69"/>
        <v>0</v>
      </c>
      <c r="T116" s="53">
        <f t="shared" si="69"/>
        <v>0</v>
      </c>
      <c r="U116" s="53">
        <f t="shared" si="69"/>
        <v>0</v>
      </c>
      <c r="V116" s="53">
        <f t="shared" si="69"/>
        <v>0</v>
      </c>
      <c r="W116" s="53">
        <f t="shared" si="69"/>
        <v>0</v>
      </c>
      <c r="X116" s="53">
        <f t="shared" si="69"/>
        <v>0</v>
      </c>
      <c r="Y116" s="53">
        <f t="shared" si="69"/>
        <v>0</v>
      </c>
      <c r="Z116" s="53">
        <f t="shared" si="69"/>
        <v>0</v>
      </c>
      <c r="AA116" s="53">
        <f t="shared" si="69"/>
        <v>0</v>
      </c>
      <c r="AB116" s="53">
        <f t="shared" si="69"/>
        <v>0</v>
      </c>
      <c r="AC116" s="53">
        <f t="shared" si="69"/>
        <v>0</v>
      </c>
      <c r="AD116" s="53">
        <f t="shared" si="69"/>
        <v>0</v>
      </c>
      <c r="AE116" s="53">
        <f t="shared" si="69"/>
        <v>0</v>
      </c>
      <c r="AF116" s="53">
        <f t="shared" si="69"/>
        <v>0</v>
      </c>
      <c r="AG116" s="53">
        <f t="shared" si="69"/>
        <v>0</v>
      </c>
      <c r="AH116" s="53">
        <f t="shared" si="69"/>
        <v>0</v>
      </c>
      <c r="AI116" s="53">
        <f t="shared" si="69"/>
        <v>0</v>
      </c>
      <c r="AJ116" s="53">
        <f t="shared" si="69"/>
        <v>0</v>
      </c>
      <c r="AK116" s="53">
        <f t="shared" si="69"/>
        <v>0</v>
      </c>
      <c r="AL116" s="53">
        <f t="shared" si="69"/>
        <v>0</v>
      </c>
      <c r="AM116" s="53">
        <f t="shared" si="69"/>
        <v>0</v>
      </c>
      <c r="AN116" s="53">
        <f t="shared" si="69"/>
        <v>0</v>
      </c>
      <c r="AO116" s="53">
        <f t="shared" si="69"/>
        <v>0</v>
      </c>
      <c r="AP116" s="53">
        <f t="shared" si="69"/>
        <v>0</v>
      </c>
      <c r="AQ116" s="53">
        <f t="shared" si="69"/>
        <v>0</v>
      </c>
    </row>
    <row r="117" spans="1:43" ht="14.45" customHeight="1" x14ac:dyDescent="0.25">
      <c r="A117" s="52" t="str">
        <f>A31</f>
        <v>Drifts- og vedlikeholdskostnader - nytt system</v>
      </c>
      <c r="B117" s="78" t="s">
        <v>168</v>
      </c>
      <c r="C117" s="53">
        <f t="shared" ref="C117:AQ117" si="70">C34</f>
        <v>0</v>
      </c>
      <c r="D117" s="53">
        <f t="shared" si="70"/>
        <v>0</v>
      </c>
      <c r="E117" s="53">
        <f t="shared" si="70"/>
        <v>0</v>
      </c>
      <c r="F117" s="53">
        <f t="shared" si="70"/>
        <v>0</v>
      </c>
      <c r="G117" s="53">
        <f t="shared" si="70"/>
        <v>0</v>
      </c>
      <c r="H117" s="53">
        <f t="shared" si="70"/>
        <v>0</v>
      </c>
      <c r="I117" s="53">
        <f t="shared" si="70"/>
        <v>0</v>
      </c>
      <c r="J117" s="53">
        <f t="shared" si="70"/>
        <v>0</v>
      </c>
      <c r="K117" s="53">
        <f t="shared" si="70"/>
        <v>0</v>
      </c>
      <c r="L117" s="53">
        <f t="shared" si="70"/>
        <v>0</v>
      </c>
      <c r="M117" s="53">
        <f t="shared" si="70"/>
        <v>0</v>
      </c>
      <c r="N117" s="53">
        <f t="shared" si="70"/>
        <v>0</v>
      </c>
      <c r="O117" s="53">
        <f t="shared" si="70"/>
        <v>0</v>
      </c>
      <c r="P117" s="53">
        <f t="shared" si="70"/>
        <v>0</v>
      </c>
      <c r="Q117" s="53">
        <f t="shared" si="70"/>
        <v>0</v>
      </c>
      <c r="R117" s="53">
        <f t="shared" si="70"/>
        <v>0</v>
      </c>
      <c r="S117" s="53">
        <f t="shared" si="70"/>
        <v>0</v>
      </c>
      <c r="T117" s="53">
        <f t="shared" si="70"/>
        <v>0</v>
      </c>
      <c r="U117" s="53">
        <f t="shared" si="70"/>
        <v>0</v>
      </c>
      <c r="V117" s="53">
        <f t="shared" si="70"/>
        <v>0</v>
      </c>
      <c r="W117" s="53">
        <f t="shared" si="70"/>
        <v>0</v>
      </c>
      <c r="X117" s="53">
        <f t="shared" si="70"/>
        <v>0</v>
      </c>
      <c r="Y117" s="53">
        <f t="shared" si="70"/>
        <v>0</v>
      </c>
      <c r="Z117" s="53">
        <f t="shared" si="70"/>
        <v>0</v>
      </c>
      <c r="AA117" s="53">
        <f t="shared" si="70"/>
        <v>0</v>
      </c>
      <c r="AB117" s="53">
        <f t="shared" si="70"/>
        <v>0</v>
      </c>
      <c r="AC117" s="53">
        <f t="shared" si="70"/>
        <v>0</v>
      </c>
      <c r="AD117" s="53">
        <f t="shared" si="70"/>
        <v>0</v>
      </c>
      <c r="AE117" s="53">
        <f t="shared" si="70"/>
        <v>0</v>
      </c>
      <c r="AF117" s="53">
        <f t="shared" si="70"/>
        <v>0</v>
      </c>
      <c r="AG117" s="53">
        <f t="shared" si="70"/>
        <v>0</v>
      </c>
      <c r="AH117" s="53">
        <f t="shared" si="70"/>
        <v>0</v>
      </c>
      <c r="AI117" s="53">
        <f t="shared" si="70"/>
        <v>0</v>
      </c>
      <c r="AJ117" s="53">
        <f t="shared" si="70"/>
        <v>0</v>
      </c>
      <c r="AK117" s="53">
        <f t="shared" si="70"/>
        <v>0</v>
      </c>
      <c r="AL117" s="53">
        <f t="shared" si="70"/>
        <v>0</v>
      </c>
      <c r="AM117" s="53">
        <f t="shared" si="70"/>
        <v>0</v>
      </c>
      <c r="AN117" s="53">
        <f t="shared" si="70"/>
        <v>0</v>
      </c>
      <c r="AO117" s="53">
        <f t="shared" si="70"/>
        <v>0</v>
      </c>
      <c r="AP117" s="53">
        <f t="shared" si="70"/>
        <v>0</v>
      </c>
      <c r="AQ117" s="53">
        <f t="shared" si="70"/>
        <v>0</v>
      </c>
    </row>
    <row r="118" spans="1:43" ht="14.45" customHeight="1" x14ac:dyDescent="0.25">
      <c r="A118" s="52" t="str">
        <f>A38</f>
        <v>Endrings- og omstillingskostnader i virksomheten</v>
      </c>
      <c r="B118" s="78" t="s">
        <v>168</v>
      </c>
      <c r="C118" s="53">
        <f t="shared" ref="C118:AQ118" si="71">C43</f>
        <v>0</v>
      </c>
      <c r="D118" s="53">
        <f t="shared" si="71"/>
        <v>0</v>
      </c>
      <c r="E118" s="53">
        <f t="shared" si="71"/>
        <v>0</v>
      </c>
      <c r="F118" s="53">
        <f t="shared" si="71"/>
        <v>0</v>
      </c>
      <c r="G118" s="53">
        <f t="shared" si="71"/>
        <v>0</v>
      </c>
      <c r="H118" s="53">
        <f t="shared" si="71"/>
        <v>0</v>
      </c>
      <c r="I118" s="53">
        <f t="shared" si="71"/>
        <v>0</v>
      </c>
      <c r="J118" s="53">
        <f t="shared" si="71"/>
        <v>0</v>
      </c>
      <c r="K118" s="53">
        <f t="shared" si="71"/>
        <v>0</v>
      </c>
      <c r="L118" s="53">
        <f t="shared" si="71"/>
        <v>0</v>
      </c>
      <c r="M118" s="53">
        <f t="shared" si="71"/>
        <v>0</v>
      </c>
      <c r="N118" s="53">
        <f t="shared" si="71"/>
        <v>0</v>
      </c>
      <c r="O118" s="53">
        <f t="shared" si="71"/>
        <v>0</v>
      </c>
      <c r="P118" s="53">
        <f t="shared" si="71"/>
        <v>0</v>
      </c>
      <c r="Q118" s="53">
        <f t="shared" si="71"/>
        <v>0</v>
      </c>
      <c r="R118" s="53">
        <f t="shared" si="71"/>
        <v>0</v>
      </c>
      <c r="S118" s="53">
        <f t="shared" si="71"/>
        <v>0</v>
      </c>
      <c r="T118" s="53">
        <f t="shared" si="71"/>
        <v>0</v>
      </c>
      <c r="U118" s="53">
        <f t="shared" si="71"/>
        <v>0</v>
      </c>
      <c r="V118" s="53">
        <f t="shared" si="71"/>
        <v>0</v>
      </c>
      <c r="W118" s="53">
        <f t="shared" si="71"/>
        <v>0</v>
      </c>
      <c r="X118" s="53">
        <f t="shared" si="71"/>
        <v>0</v>
      </c>
      <c r="Y118" s="53">
        <f t="shared" si="71"/>
        <v>0</v>
      </c>
      <c r="Z118" s="53">
        <f t="shared" si="71"/>
        <v>0</v>
      </c>
      <c r="AA118" s="53">
        <f t="shared" si="71"/>
        <v>0</v>
      </c>
      <c r="AB118" s="53">
        <f t="shared" si="71"/>
        <v>0</v>
      </c>
      <c r="AC118" s="53">
        <f t="shared" si="71"/>
        <v>0</v>
      </c>
      <c r="AD118" s="53">
        <f t="shared" si="71"/>
        <v>0</v>
      </c>
      <c r="AE118" s="53">
        <f t="shared" si="71"/>
        <v>0</v>
      </c>
      <c r="AF118" s="53">
        <f t="shared" si="71"/>
        <v>0</v>
      </c>
      <c r="AG118" s="53">
        <f t="shared" si="71"/>
        <v>0</v>
      </c>
      <c r="AH118" s="53">
        <f t="shared" si="71"/>
        <v>0</v>
      </c>
      <c r="AI118" s="53">
        <f t="shared" si="71"/>
        <v>0</v>
      </c>
      <c r="AJ118" s="53">
        <f t="shared" si="71"/>
        <v>0</v>
      </c>
      <c r="AK118" s="53">
        <f t="shared" si="71"/>
        <v>0</v>
      </c>
      <c r="AL118" s="53">
        <f t="shared" si="71"/>
        <v>0</v>
      </c>
      <c r="AM118" s="53">
        <f t="shared" si="71"/>
        <v>0</v>
      </c>
      <c r="AN118" s="53">
        <f t="shared" si="71"/>
        <v>0</v>
      </c>
      <c r="AO118" s="53">
        <f t="shared" si="71"/>
        <v>0</v>
      </c>
      <c r="AP118" s="53">
        <f t="shared" si="71"/>
        <v>0</v>
      </c>
      <c r="AQ118" s="53">
        <f t="shared" si="71"/>
        <v>0</v>
      </c>
    </row>
    <row r="119" spans="1:43" ht="14.45" customHeight="1" thickBot="1" x14ac:dyDescent="0.3">
      <c r="A119" s="54" t="s">
        <v>270</v>
      </c>
      <c r="B119" s="82" t="s">
        <v>168</v>
      </c>
      <c r="C119" s="56">
        <f>SUM(C116:C118)</f>
        <v>14600000</v>
      </c>
      <c r="D119" s="56">
        <f t="shared" ref="D119:AQ119" si="72">SUM(D116:D118)</f>
        <v>18500000</v>
      </c>
      <c r="E119" s="56">
        <f t="shared" si="72"/>
        <v>7000000</v>
      </c>
      <c r="F119" s="56">
        <f t="shared" si="72"/>
        <v>0</v>
      </c>
      <c r="G119" s="56">
        <f t="shared" si="72"/>
        <v>0</v>
      </c>
      <c r="H119" s="56">
        <f t="shared" si="72"/>
        <v>0</v>
      </c>
      <c r="I119" s="56">
        <f t="shared" si="72"/>
        <v>0</v>
      </c>
      <c r="J119" s="56">
        <f t="shared" si="72"/>
        <v>0</v>
      </c>
      <c r="K119" s="56">
        <f t="shared" si="72"/>
        <v>0</v>
      </c>
      <c r="L119" s="56">
        <f t="shared" si="72"/>
        <v>0</v>
      </c>
      <c r="M119" s="56">
        <f t="shared" si="72"/>
        <v>0</v>
      </c>
      <c r="N119" s="56">
        <f t="shared" si="72"/>
        <v>0</v>
      </c>
      <c r="O119" s="56">
        <f t="shared" si="72"/>
        <v>0</v>
      </c>
      <c r="P119" s="56">
        <f t="shared" si="72"/>
        <v>0</v>
      </c>
      <c r="Q119" s="56">
        <f t="shared" si="72"/>
        <v>0</v>
      </c>
      <c r="R119" s="56">
        <f t="shared" si="72"/>
        <v>0</v>
      </c>
      <c r="S119" s="56">
        <f t="shared" si="72"/>
        <v>0</v>
      </c>
      <c r="T119" s="56">
        <f t="shared" si="72"/>
        <v>0</v>
      </c>
      <c r="U119" s="56">
        <f t="shared" si="72"/>
        <v>0</v>
      </c>
      <c r="V119" s="56">
        <f t="shared" si="72"/>
        <v>0</v>
      </c>
      <c r="W119" s="56">
        <f t="shared" si="72"/>
        <v>0</v>
      </c>
      <c r="X119" s="56">
        <f t="shared" si="72"/>
        <v>0</v>
      </c>
      <c r="Y119" s="56">
        <f t="shared" si="72"/>
        <v>0</v>
      </c>
      <c r="Z119" s="56">
        <f t="shared" si="72"/>
        <v>0</v>
      </c>
      <c r="AA119" s="56">
        <f t="shared" si="72"/>
        <v>0</v>
      </c>
      <c r="AB119" s="56">
        <f t="shared" si="72"/>
        <v>0</v>
      </c>
      <c r="AC119" s="56">
        <f t="shared" si="72"/>
        <v>0</v>
      </c>
      <c r="AD119" s="56">
        <f t="shared" si="72"/>
        <v>0</v>
      </c>
      <c r="AE119" s="56">
        <f t="shared" si="72"/>
        <v>0</v>
      </c>
      <c r="AF119" s="56">
        <f t="shared" si="72"/>
        <v>0</v>
      </c>
      <c r="AG119" s="56">
        <f t="shared" si="72"/>
        <v>0</v>
      </c>
      <c r="AH119" s="56">
        <f t="shared" si="72"/>
        <v>0</v>
      </c>
      <c r="AI119" s="56">
        <f t="shared" si="72"/>
        <v>0</v>
      </c>
      <c r="AJ119" s="56">
        <f t="shared" si="72"/>
        <v>0</v>
      </c>
      <c r="AK119" s="56">
        <f t="shared" si="72"/>
        <v>0</v>
      </c>
      <c r="AL119" s="56">
        <f t="shared" si="72"/>
        <v>0</v>
      </c>
      <c r="AM119" s="56">
        <f t="shared" si="72"/>
        <v>0</v>
      </c>
      <c r="AN119" s="56">
        <f t="shared" si="72"/>
        <v>0</v>
      </c>
      <c r="AO119" s="56">
        <f t="shared" si="72"/>
        <v>0</v>
      </c>
      <c r="AP119" s="56">
        <f t="shared" si="72"/>
        <v>0</v>
      </c>
      <c r="AQ119" s="56">
        <f t="shared" si="72"/>
        <v>0</v>
      </c>
    </row>
    <row r="120" spans="1:43" ht="14.45" customHeight="1" thickTop="1" x14ac:dyDescent="0.25">
      <c r="A120" s="47"/>
      <c r="B120" s="78"/>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row>
    <row r="121" spans="1:43" ht="14.45" customHeight="1" x14ac:dyDescent="0.25">
      <c r="A121" s="47" t="s">
        <v>271</v>
      </c>
      <c r="B121" s="48" t="s">
        <v>202</v>
      </c>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row>
    <row r="122" spans="1:43" ht="14.45" customHeight="1" x14ac:dyDescent="0.25">
      <c r="A122" s="52" t="str">
        <f>A49</f>
        <v>Investeringskostnader i andre statlige virksomheter</v>
      </c>
      <c r="B122" s="78" t="s">
        <v>166</v>
      </c>
      <c r="C122" s="53">
        <f t="shared" ref="C122:AQ122" si="73">C52</f>
        <v>750000</v>
      </c>
      <c r="D122" s="53">
        <f t="shared" si="73"/>
        <v>2250000</v>
      </c>
      <c r="E122" s="53">
        <f t="shared" si="73"/>
        <v>1500000</v>
      </c>
      <c r="F122" s="53">
        <f t="shared" si="73"/>
        <v>0</v>
      </c>
      <c r="G122" s="53">
        <f t="shared" si="73"/>
        <v>0</v>
      </c>
      <c r="H122" s="53">
        <f t="shared" si="73"/>
        <v>0</v>
      </c>
      <c r="I122" s="53">
        <f t="shared" si="73"/>
        <v>0</v>
      </c>
      <c r="J122" s="53">
        <f t="shared" si="73"/>
        <v>0</v>
      </c>
      <c r="K122" s="53">
        <f t="shared" si="73"/>
        <v>0</v>
      </c>
      <c r="L122" s="53">
        <f t="shared" si="73"/>
        <v>0</v>
      </c>
      <c r="M122" s="53">
        <f t="shared" si="73"/>
        <v>0</v>
      </c>
      <c r="N122" s="53">
        <f t="shared" si="73"/>
        <v>0</v>
      </c>
      <c r="O122" s="53">
        <f t="shared" si="73"/>
        <v>0</v>
      </c>
      <c r="P122" s="53">
        <f t="shared" si="73"/>
        <v>0</v>
      </c>
      <c r="Q122" s="53">
        <f t="shared" si="73"/>
        <v>0</v>
      </c>
      <c r="R122" s="53">
        <f t="shared" si="73"/>
        <v>0</v>
      </c>
      <c r="S122" s="53">
        <f t="shared" si="73"/>
        <v>0</v>
      </c>
      <c r="T122" s="53">
        <f t="shared" si="73"/>
        <v>0</v>
      </c>
      <c r="U122" s="53">
        <f t="shared" si="73"/>
        <v>0</v>
      </c>
      <c r="V122" s="53">
        <f t="shared" si="73"/>
        <v>0</v>
      </c>
      <c r="W122" s="53">
        <f t="shared" si="73"/>
        <v>0</v>
      </c>
      <c r="X122" s="53">
        <f t="shared" si="73"/>
        <v>0</v>
      </c>
      <c r="Y122" s="53">
        <f t="shared" si="73"/>
        <v>0</v>
      </c>
      <c r="Z122" s="53">
        <f t="shared" si="73"/>
        <v>0</v>
      </c>
      <c r="AA122" s="53">
        <f t="shared" si="73"/>
        <v>0</v>
      </c>
      <c r="AB122" s="53">
        <f t="shared" si="73"/>
        <v>0</v>
      </c>
      <c r="AC122" s="53">
        <f t="shared" si="73"/>
        <v>0</v>
      </c>
      <c r="AD122" s="53">
        <f t="shared" si="73"/>
        <v>0</v>
      </c>
      <c r="AE122" s="53">
        <f t="shared" si="73"/>
        <v>0</v>
      </c>
      <c r="AF122" s="53">
        <f t="shared" si="73"/>
        <v>0</v>
      </c>
      <c r="AG122" s="53">
        <f t="shared" si="73"/>
        <v>0</v>
      </c>
      <c r="AH122" s="53">
        <f t="shared" si="73"/>
        <v>0</v>
      </c>
      <c r="AI122" s="53">
        <f t="shared" si="73"/>
        <v>0</v>
      </c>
      <c r="AJ122" s="53">
        <f t="shared" si="73"/>
        <v>0</v>
      </c>
      <c r="AK122" s="53">
        <f t="shared" si="73"/>
        <v>0</v>
      </c>
      <c r="AL122" s="53">
        <f t="shared" si="73"/>
        <v>0</v>
      </c>
      <c r="AM122" s="53">
        <f t="shared" si="73"/>
        <v>0</v>
      </c>
      <c r="AN122" s="53">
        <f t="shared" si="73"/>
        <v>0</v>
      </c>
      <c r="AO122" s="53">
        <f t="shared" si="73"/>
        <v>0</v>
      </c>
      <c r="AP122" s="53">
        <f t="shared" si="73"/>
        <v>0</v>
      </c>
      <c r="AQ122" s="53">
        <f t="shared" si="73"/>
        <v>0</v>
      </c>
    </row>
    <row r="123" spans="1:43" ht="14.45" customHeight="1" x14ac:dyDescent="0.25">
      <c r="A123" s="52" t="str">
        <f>A56</f>
        <v>Økte drifts- og vedlikeholdskostnader</v>
      </c>
      <c r="B123" s="78" t="s">
        <v>168</v>
      </c>
      <c r="C123" s="53">
        <f t="shared" ref="C123:AQ123" si="74">C59</f>
        <v>0</v>
      </c>
      <c r="D123" s="53">
        <f t="shared" si="74"/>
        <v>1910700</v>
      </c>
      <c r="E123" s="53">
        <f t="shared" si="74"/>
        <v>1910700</v>
      </c>
      <c r="F123" s="53">
        <f t="shared" si="74"/>
        <v>1910700</v>
      </c>
      <c r="G123" s="53">
        <f t="shared" si="74"/>
        <v>1910700</v>
      </c>
      <c r="H123" s="53">
        <f t="shared" si="74"/>
        <v>1910700</v>
      </c>
      <c r="I123" s="53">
        <f t="shared" si="74"/>
        <v>1910700</v>
      </c>
      <c r="J123" s="53">
        <f t="shared" si="74"/>
        <v>1910700</v>
      </c>
      <c r="K123" s="53">
        <f t="shared" si="74"/>
        <v>1910700</v>
      </c>
      <c r="L123" s="53">
        <f t="shared" si="74"/>
        <v>1910700</v>
      </c>
      <c r="M123" s="53">
        <f t="shared" si="74"/>
        <v>0</v>
      </c>
      <c r="N123" s="53">
        <f t="shared" si="74"/>
        <v>0</v>
      </c>
      <c r="O123" s="53">
        <f t="shared" si="74"/>
        <v>0</v>
      </c>
      <c r="P123" s="53">
        <f t="shared" si="74"/>
        <v>0</v>
      </c>
      <c r="Q123" s="53">
        <f t="shared" si="74"/>
        <v>0</v>
      </c>
      <c r="R123" s="53">
        <f t="shared" si="74"/>
        <v>0</v>
      </c>
      <c r="S123" s="53">
        <f t="shared" si="74"/>
        <v>0</v>
      </c>
      <c r="T123" s="53">
        <f t="shared" si="74"/>
        <v>0</v>
      </c>
      <c r="U123" s="53">
        <f t="shared" si="74"/>
        <v>0</v>
      </c>
      <c r="V123" s="53">
        <f t="shared" si="74"/>
        <v>0</v>
      </c>
      <c r="W123" s="53">
        <f t="shared" si="74"/>
        <v>0</v>
      </c>
      <c r="X123" s="53">
        <f t="shared" si="74"/>
        <v>0</v>
      </c>
      <c r="Y123" s="53">
        <f t="shared" si="74"/>
        <v>0</v>
      </c>
      <c r="Z123" s="53">
        <f t="shared" si="74"/>
        <v>0</v>
      </c>
      <c r="AA123" s="53">
        <f t="shared" si="74"/>
        <v>0</v>
      </c>
      <c r="AB123" s="53">
        <f t="shared" si="74"/>
        <v>0</v>
      </c>
      <c r="AC123" s="53">
        <f t="shared" si="74"/>
        <v>0</v>
      </c>
      <c r="AD123" s="53">
        <f t="shared" si="74"/>
        <v>0</v>
      </c>
      <c r="AE123" s="53">
        <f t="shared" si="74"/>
        <v>0</v>
      </c>
      <c r="AF123" s="53">
        <f t="shared" si="74"/>
        <v>0</v>
      </c>
      <c r="AG123" s="53">
        <f t="shared" si="74"/>
        <v>0</v>
      </c>
      <c r="AH123" s="53">
        <f t="shared" si="74"/>
        <v>0</v>
      </c>
      <c r="AI123" s="53">
        <f t="shared" si="74"/>
        <v>0</v>
      </c>
      <c r="AJ123" s="53">
        <f t="shared" si="74"/>
        <v>0</v>
      </c>
      <c r="AK123" s="53">
        <f t="shared" si="74"/>
        <v>0</v>
      </c>
      <c r="AL123" s="53">
        <f t="shared" si="74"/>
        <v>0</v>
      </c>
      <c r="AM123" s="53">
        <f t="shared" si="74"/>
        <v>0</v>
      </c>
      <c r="AN123" s="53">
        <f t="shared" si="74"/>
        <v>0</v>
      </c>
      <c r="AO123" s="53">
        <f t="shared" si="74"/>
        <v>0</v>
      </c>
      <c r="AP123" s="53">
        <f t="shared" si="74"/>
        <v>0</v>
      </c>
      <c r="AQ123" s="53">
        <f t="shared" si="74"/>
        <v>0</v>
      </c>
    </row>
    <row r="124" spans="1:43" ht="14.45" customHeight="1" x14ac:dyDescent="0.25">
      <c r="A124" s="52" t="str">
        <f>A63</f>
        <v>Endrings- og omstillingskostnader</v>
      </c>
      <c r="B124" s="78" t="s">
        <v>168</v>
      </c>
      <c r="C124" s="53">
        <f t="shared" ref="C124:AQ124" si="75">C66</f>
        <v>0</v>
      </c>
      <c r="D124" s="53">
        <f t="shared" si="75"/>
        <v>133952.35995343121</v>
      </c>
      <c r="E124" s="53">
        <f t="shared" si="75"/>
        <v>135693.74063282579</v>
      </c>
      <c r="F124" s="53">
        <f t="shared" si="75"/>
        <v>137457.75926105253</v>
      </c>
      <c r="G124" s="53">
        <f t="shared" si="75"/>
        <v>139244.71013144622</v>
      </c>
      <c r="H124" s="53">
        <f t="shared" si="75"/>
        <v>141054.89136315501</v>
      </c>
      <c r="I124" s="53">
        <f t="shared" si="75"/>
        <v>142888.60495087603</v>
      </c>
      <c r="J124" s="53">
        <f t="shared" si="75"/>
        <v>144746.15681523739</v>
      </c>
      <c r="K124" s="53">
        <f t="shared" si="75"/>
        <v>146627.85685383549</v>
      </c>
      <c r="L124" s="53">
        <f t="shared" si="75"/>
        <v>148534.01899293534</v>
      </c>
      <c r="M124" s="53">
        <f t="shared" si="75"/>
        <v>0</v>
      </c>
      <c r="N124" s="53">
        <f t="shared" si="75"/>
        <v>0</v>
      </c>
      <c r="O124" s="53">
        <f t="shared" si="75"/>
        <v>0</v>
      </c>
      <c r="P124" s="53">
        <f t="shared" si="75"/>
        <v>0</v>
      </c>
      <c r="Q124" s="53">
        <f t="shared" si="75"/>
        <v>0</v>
      </c>
      <c r="R124" s="53">
        <f t="shared" si="75"/>
        <v>0</v>
      </c>
      <c r="S124" s="53">
        <f t="shared" si="75"/>
        <v>0</v>
      </c>
      <c r="T124" s="53">
        <f t="shared" si="75"/>
        <v>0</v>
      </c>
      <c r="U124" s="53">
        <f t="shared" si="75"/>
        <v>0</v>
      </c>
      <c r="V124" s="53">
        <f t="shared" si="75"/>
        <v>0</v>
      </c>
      <c r="W124" s="53">
        <f t="shared" si="75"/>
        <v>0</v>
      </c>
      <c r="X124" s="53">
        <f t="shared" si="75"/>
        <v>0</v>
      </c>
      <c r="Y124" s="53">
        <f t="shared" si="75"/>
        <v>0</v>
      </c>
      <c r="Z124" s="53">
        <f t="shared" si="75"/>
        <v>0</v>
      </c>
      <c r="AA124" s="53">
        <f t="shared" si="75"/>
        <v>0</v>
      </c>
      <c r="AB124" s="53">
        <f t="shared" si="75"/>
        <v>0</v>
      </c>
      <c r="AC124" s="53">
        <f t="shared" si="75"/>
        <v>0</v>
      </c>
      <c r="AD124" s="53">
        <f t="shared" si="75"/>
        <v>0</v>
      </c>
      <c r="AE124" s="53">
        <f t="shared" si="75"/>
        <v>0</v>
      </c>
      <c r="AF124" s="53">
        <f t="shared" si="75"/>
        <v>0</v>
      </c>
      <c r="AG124" s="53">
        <f t="shared" si="75"/>
        <v>0</v>
      </c>
      <c r="AH124" s="53">
        <f t="shared" si="75"/>
        <v>0</v>
      </c>
      <c r="AI124" s="53">
        <f t="shared" si="75"/>
        <v>0</v>
      </c>
      <c r="AJ124" s="53">
        <f t="shared" si="75"/>
        <v>0</v>
      </c>
      <c r="AK124" s="53">
        <f t="shared" si="75"/>
        <v>0</v>
      </c>
      <c r="AL124" s="53">
        <f t="shared" si="75"/>
        <v>0</v>
      </c>
      <c r="AM124" s="53">
        <f t="shared" si="75"/>
        <v>0</v>
      </c>
      <c r="AN124" s="53">
        <f t="shared" si="75"/>
        <v>0</v>
      </c>
      <c r="AO124" s="53">
        <f t="shared" si="75"/>
        <v>0</v>
      </c>
      <c r="AP124" s="53">
        <f t="shared" si="75"/>
        <v>0</v>
      </c>
      <c r="AQ124" s="53">
        <f t="shared" si="75"/>
        <v>0</v>
      </c>
    </row>
    <row r="125" spans="1:43" ht="14.45" customHeight="1" thickBot="1" x14ac:dyDescent="0.3">
      <c r="A125" s="54" t="s">
        <v>272</v>
      </c>
      <c r="B125" s="82" t="s">
        <v>168</v>
      </c>
      <c r="C125" s="56">
        <f>SUM(C122:C124)</f>
        <v>750000</v>
      </c>
      <c r="D125" s="56">
        <f t="shared" ref="D125:AQ125" si="76">SUM(D122:D124)</f>
        <v>4294652.3599534314</v>
      </c>
      <c r="E125" s="56">
        <f t="shared" si="76"/>
        <v>3546393.740632826</v>
      </c>
      <c r="F125" s="56">
        <f t="shared" si="76"/>
        <v>2048157.7592610526</v>
      </c>
      <c r="G125" s="56">
        <f t="shared" si="76"/>
        <v>2049944.7101314461</v>
      </c>
      <c r="H125" s="56">
        <f t="shared" si="76"/>
        <v>2051754.8913631551</v>
      </c>
      <c r="I125" s="56">
        <f t="shared" si="76"/>
        <v>2053588.604950876</v>
      </c>
      <c r="J125" s="56">
        <f t="shared" si="76"/>
        <v>2055446.1568152374</v>
      </c>
      <c r="K125" s="56">
        <f t="shared" si="76"/>
        <v>2057327.8568538355</v>
      </c>
      <c r="L125" s="56">
        <f t="shared" si="76"/>
        <v>2059234.0189929353</v>
      </c>
      <c r="M125" s="56">
        <f t="shared" si="76"/>
        <v>0</v>
      </c>
      <c r="N125" s="56">
        <f t="shared" si="76"/>
        <v>0</v>
      </c>
      <c r="O125" s="56">
        <f t="shared" si="76"/>
        <v>0</v>
      </c>
      <c r="P125" s="56">
        <f t="shared" si="76"/>
        <v>0</v>
      </c>
      <c r="Q125" s="56">
        <f t="shared" si="76"/>
        <v>0</v>
      </c>
      <c r="R125" s="56">
        <f t="shared" si="76"/>
        <v>0</v>
      </c>
      <c r="S125" s="56">
        <f t="shared" si="76"/>
        <v>0</v>
      </c>
      <c r="T125" s="56">
        <f t="shared" si="76"/>
        <v>0</v>
      </c>
      <c r="U125" s="56">
        <f t="shared" si="76"/>
        <v>0</v>
      </c>
      <c r="V125" s="56">
        <f t="shared" si="76"/>
        <v>0</v>
      </c>
      <c r="W125" s="56">
        <f t="shared" si="76"/>
        <v>0</v>
      </c>
      <c r="X125" s="56">
        <f t="shared" si="76"/>
        <v>0</v>
      </c>
      <c r="Y125" s="56">
        <f t="shared" si="76"/>
        <v>0</v>
      </c>
      <c r="Z125" s="56">
        <f t="shared" si="76"/>
        <v>0</v>
      </c>
      <c r="AA125" s="56">
        <f t="shared" si="76"/>
        <v>0</v>
      </c>
      <c r="AB125" s="56">
        <f t="shared" si="76"/>
        <v>0</v>
      </c>
      <c r="AC125" s="56">
        <f t="shared" si="76"/>
        <v>0</v>
      </c>
      <c r="AD125" s="56">
        <f t="shared" si="76"/>
        <v>0</v>
      </c>
      <c r="AE125" s="56">
        <f t="shared" si="76"/>
        <v>0</v>
      </c>
      <c r="AF125" s="56">
        <f t="shared" si="76"/>
        <v>0</v>
      </c>
      <c r="AG125" s="56">
        <f t="shared" si="76"/>
        <v>0</v>
      </c>
      <c r="AH125" s="56">
        <f t="shared" si="76"/>
        <v>0</v>
      </c>
      <c r="AI125" s="56">
        <f t="shared" si="76"/>
        <v>0</v>
      </c>
      <c r="AJ125" s="56">
        <f t="shared" si="76"/>
        <v>0</v>
      </c>
      <c r="AK125" s="56">
        <f t="shared" si="76"/>
        <v>0</v>
      </c>
      <c r="AL125" s="56">
        <f t="shared" si="76"/>
        <v>0</v>
      </c>
      <c r="AM125" s="56">
        <f t="shared" si="76"/>
        <v>0</v>
      </c>
      <c r="AN125" s="56">
        <f t="shared" si="76"/>
        <v>0</v>
      </c>
      <c r="AO125" s="56">
        <f t="shared" si="76"/>
        <v>0</v>
      </c>
      <c r="AP125" s="56">
        <f t="shared" si="76"/>
        <v>0</v>
      </c>
      <c r="AQ125" s="56">
        <f t="shared" si="76"/>
        <v>0</v>
      </c>
    </row>
    <row r="126" spans="1:43" ht="14.45" customHeight="1" thickTop="1" x14ac:dyDescent="0.25">
      <c r="A126" s="47"/>
      <c r="B126" s="78"/>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row>
    <row r="127" spans="1:43" ht="14.45" customHeight="1" x14ac:dyDescent="0.25">
      <c r="A127" s="47" t="s">
        <v>273</v>
      </c>
      <c r="B127" s="48" t="s">
        <v>202</v>
      </c>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row>
    <row r="128" spans="1:43" ht="14.45" customHeight="1" x14ac:dyDescent="0.25">
      <c r="A128" s="52" t="str">
        <f>A72</f>
        <v>Investeringskostnader i kommunal sektor</v>
      </c>
      <c r="B128" s="78" t="s">
        <v>166</v>
      </c>
      <c r="C128" s="53">
        <f>C75</f>
        <v>750000</v>
      </c>
      <c r="D128" s="53">
        <f t="shared" ref="D128:AQ128" si="77">D75</f>
        <v>2250000</v>
      </c>
      <c r="E128" s="53">
        <f t="shared" si="77"/>
        <v>1500000</v>
      </c>
      <c r="F128" s="53">
        <f t="shared" si="77"/>
        <v>0</v>
      </c>
      <c r="G128" s="53">
        <f t="shared" si="77"/>
        <v>0</v>
      </c>
      <c r="H128" s="53">
        <f t="shared" si="77"/>
        <v>0</v>
      </c>
      <c r="I128" s="53">
        <f t="shared" si="77"/>
        <v>0</v>
      </c>
      <c r="J128" s="53">
        <f t="shared" si="77"/>
        <v>0</v>
      </c>
      <c r="K128" s="53">
        <f t="shared" si="77"/>
        <v>0</v>
      </c>
      <c r="L128" s="53">
        <f t="shared" si="77"/>
        <v>0</v>
      </c>
      <c r="M128" s="53">
        <f t="shared" si="77"/>
        <v>0</v>
      </c>
      <c r="N128" s="53">
        <f t="shared" si="77"/>
        <v>0</v>
      </c>
      <c r="O128" s="53">
        <f t="shared" si="77"/>
        <v>0</v>
      </c>
      <c r="P128" s="53">
        <f t="shared" si="77"/>
        <v>0</v>
      </c>
      <c r="Q128" s="53">
        <f t="shared" si="77"/>
        <v>0</v>
      </c>
      <c r="R128" s="53">
        <f t="shared" si="77"/>
        <v>0</v>
      </c>
      <c r="S128" s="53">
        <f t="shared" si="77"/>
        <v>0</v>
      </c>
      <c r="T128" s="53">
        <f t="shared" si="77"/>
        <v>0</v>
      </c>
      <c r="U128" s="53">
        <f t="shared" si="77"/>
        <v>0</v>
      </c>
      <c r="V128" s="53">
        <f t="shared" si="77"/>
        <v>0</v>
      </c>
      <c r="W128" s="53">
        <f t="shared" si="77"/>
        <v>0</v>
      </c>
      <c r="X128" s="53">
        <f t="shared" si="77"/>
        <v>0</v>
      </c>
      <c r="Y128" s="53">
        <f t="shared" si="77"/>
        <v>0</v>
      </c>
      <c r="Z128" s="53">
        <f t="shared" si="77"/>
        <v>0</v>
      </c>
      <c r="AA128" s="53">
        <f t="shared" si="77"/>
        <v>0</v>
      </c>
      <c r="AB128" s="53">
        <f t="shared" si="77"/>
        <v>0</v>
      </c>
      <c r="AC128" s="53">
        <f t="shared" si="77"/>
        <v>0</v>
      </c>
      <c r="AD128" s="53">
        <f t="shared" si="77"/>
        <v>0</v>
      </c>
      <c r="AE128" s="53">
        <f t="shared" si="77"/>
        <v>0</v>
      </c>
      <c r="AF128" s="53">
        <f t="shared" si="77"/>
        <v>0</v>
      </c>
      <c r="AG128" s="53">
        <f t="shared" si="77"/>
        <v>0</v>
      </c>
      <c r="AH128" s="53">
        <f t="shared" si="77"/>
        <v>0</v>
      </c>
      <c r="AI128" s="53">
        <f t="shared" si="77"/>
        <v>0</v>
      </c>
      <c r="AJ128" s="53">
        <f t="shared" si="77"/>
        <v>0</v>
      </c>
      <c r="AK128" s="53">
        <f t="shared" si="77"/>
        <v>0</v>
      </c>
      <c r="AL128" s="53">
        <f t="shared" si="77"/>
        <v>0</v>
      </c>
      <c r="AM128" s="53">
        <f t="shared" si="77"/>
        <v>0</v>
      </c>
      <c r="AN128" s="53">
        <f t="shared" si="77"/>
        <v>0</v>
      </c>
      <c r="AO128" s="53">
        <f t="shared" si="77"/>
        <v>0</v>
      </c>
      <c r="AP128" s="53">
        <f t="shared" si="77"/>
        <v>0</v>
      </c>
      <c r="AQ128" s="53">
        <f t="shared" si="77"/>
        <v>0</v>
      </c>
    </row>
    <row r="129" spans="1:43" ht="14.45" customHeight="1" x14ac:dyDescent="0.25">
      <c r="A129" s="52" t="str">
        <f>A79</f>
        <v>Økte drifts- og vedlikeholdskostnader i kommunal sektor</v>
      </c>
      <c r="B129" s="78" t="s">
        <v>168</v>
      </c>
      <c r="C129" s="53">
        <f>C82</f>
        <v>0</v>
      </c>
      <c r="D129" s="53">
        <f t="shared" ref="D129:AQ129" si="78">D82</f>
        <v>4458300</v>
      </c>
      <c r="E129" s="53">
        <f t="shared" si="78"/>
        <v>4458300</v>
      </c>
      <c r="F129" s="53">
        <f t="shared" si="78"/>
        <v>4458300</v>
      </c>
      <c r="G129" s="53">
        <f t="shared" si="78"/>
        <v>4458300</v>
      </c>
      <c r="H129" s="53">
        <f t="shared" si="78"/>
        <v>4458300</v>
      </c>
      <c r="I129" s="53">
        <f t="shared" si="78"/>
        <v>4458300</v>
      </c>
      <c r="J129" s="53">
        <f t="shared" si="78"/>
        <v>4458300</v>
      </c>
      <c r="K129" s="53">
        <f t="shared" si="78"/>
        <v>4458300</v>
      </c>
      <c r="L129" s="53">
        <f t="shared" si="78"/>
        <v>4458300</v>
      </c>
      <c r="M129" s="53">
        <f t="shared" si="78"/>
        <v>0</v>
      </c>
      <c r="N129" s="53">
        <f t="shared" si="78"/>
        <v>0</v>
      </c>
      <c r="O129" s="53">
        <f t="shared" si="78"/>
        <v>0</v>
      </c>
      <c r="P129" s="53">
        <f t="shared" si="78"/>
        <v>0</v>
      </c>
      <c r="Q129" s="53">
        <f t="shared" si="78"/>
        <v>0</v>
      </c>
      <c r="R129" s="53">
        <f t="shared" si="78"/>
        <v>0</v>
      </c>
      <c r="S129" s="53">
        <f t="shared" si="78"/>
        <v>0</v>
      </c>
      <c r="T129" s="53">
        <f t="shared" si="78"/>
        <v>0</v>
      </c>
      <c r="U129" s="53">
        <f t="shared" si="78"/>
        <v>0</v>
      </c>
      <c r="V129" s="53">
        <f t="shared" si="78"/>
        <v>0</v>
      </c>
      <c r="W129" s="53">
        <f t="shared" si="78"/>
        <v>0</v>
      </c>
      <c r="X129" s="53">
        <f t="shared" si="78"/>
        <v>0</v>
      </c>
      <c r="Y129" s="53">
        <f t="shared" si="78"/>
        <v>0</v>
      </c>
      <c r="Z129" s="53">
        <f t="shared" si="78"/>
        <v>0</v>
      </c>
      <c r="AA129" s="53">
        <f t="shared" si="78"/>
        <v>0</v>
      </c>
      <c r="AB129" s="53">
        <f t="shared" si="78"/>
        <v>0</v>
      </c>
      <c r="AC129" s="53">
        <f t="shared" si="78"/>
        <v>0</v>
      </c>
      <c r="AD129" s="53">
        <f t="shared" si="78"/>
        <v>0</v>
      </c>
      <c r="AE129" s="53">
        <f t="shared" si="78"/>
        <v>0</v>
      </c>
      <c r="AF129" s="53">
        <f t="shared" si="78"/>
        <v>0</v>
      </c>
      <c r="AG129" s="53">
        <f t="shared" si="78"/>
        <v>0</v>
      </c>
      <c r="AH129" s="53">
        <f t="shared" si="78"/>
        <v>0</v>
      </c>
      <c r="AI129" s="53">
        <f t="shared" si="78"/>
        <v>0</v>
      </c>
      <c r="AJ129" s="53">
        <f t="shared" si="78"/>
        <v>0</v>
      </c>
      <c r="AK129" s="53">
        <f t="shared" si="78"/>
        <v>0</v>
      </c>
      <c r="AL129" s="53">
        <f t="shared" si="78"/>
        <v>0</v>
      </c>
      <c r="AM129" s="53">
        <f t="shared" si="78"/>
        <v>0</v>
      </c>
      <c r="AN129" s="53">
        <f t="shared" si="78"/>
        <v>0</v>
      </c>
      <c r="AO129" s="53">
        <f t="shared" si="78"/>
        <v>0</v>
      </c>
      <c r="AP129" s="53">
        <f t="shared" si="78"/>
        <v>0</v>
      </c>
      <c r="AQ129" s="53">
        <f t="shared" si="78"/>
        <v>0</v>
      </c>
    </row>
    <row r="130" spans="1:43" ht="14.45" customHeight="1" x14ac:dyDescent="0.25">
      <c r="A130" s="52" t="str">
        <f>A86</f>
        <v>Endrings- og omstillingskostnader i kommunal sektor</v>
      </c>
      <c r="B130" s="78" t="s">
        <v>168</v>
      </c>
      <c r="C130" s="53">
        <f>C89</f>
        <v>0</v>
      </c>
      <c r="D130" s="53">
        <f t="shared" ref="D130:AQ130" si="79">D89</f>
        <v>312555.50655800622</v>
      </c>
      <c r="E130" s="53">
        <f t="shared" si="79"/>
        <v>316618.72814326029</v>
      </c>
      <c r="F130" s="53">
        <f t="shared" si="79"/>
        <v>320734.77160912263</v>
      </c>
      <c r="G130" s="53">
        <f t="shared" si="79"/>
        <v>324904.32364004123</v>
      </c>
      <c r="H130" s="53">
        <f t="shared" si="79"/>
        <v>329128.07984736172</v>
      </c>
      <c r="I130" s="53">
        <f t="shared" si="79"/>
        <v>333406.74488537747</v>
      </c>
      <c r="J130" s="53">
        <f t="shared" si="79"/>
        <v>337741.03256888734</v>
      </c>
      <c r="K130" s="53">
        <f t="shared" si="79"/>
        <v>342131.66599228291</v>
      </c>
      <c r="L130" s="53">
        <f t="shared" si="79"/>
        <v>346579.37765018252</v>
      </c>
      <c r="M130" s="53">
        <f t="shared" si="79"/>
        <v>0</v>
      </c>
      <c r="N130" s="53">
        <f t="shared" si="79"/>
        <v>0</v>
      </c>
      <c r="O130" s="53">
        <f t="shared" si="79"/>
        <v>0</v>
      </c>
      <c r="P130" s="53">
        <f t="shared" si="79"/>
        <v>0</v>
      </c>
      <c r="Q130" s="53">
        <f t="shared" si="79"/>
        <v>0</v>
      </c>
      <c r="R130" s="53">
        <f t="shared" si="79"/>
        <v>0</v>
      </c>
      <c r="S130" s="53">
        <f t="shared" si="79"/>
        <v>0</v>
      </c>
      <c r="T130" s="53">
        <f t="shared" si="79"/>
        <v>0</v>
      </c>
      <c r="U130" s="53">
        <f t="shared" si="79"/>
        <v>0</v>
      </c>
      <c r="V130" s="53">
        <f t="shared" si="79"/>
        <v>0</v>
      </c>
      <c r="W130" s="53">
        <f t="shared" si="79"/>
        <v>0</v>
      </c>
      <c r="X130" s="53">
        <f t="shared" si="79"/>
        <v>0</v>
      </c>
      <c r="Y130" s="53">
        <f t="shared" si="79"/>
        <v>0</v>
      </c>
      <c r="Z130" s="53">
        <f t="shared" si="79"/>
        <v>0</v>
      </c>
      <c r="AA130" s="53">
        <f t="shared" si="79"/>
        <v>0</v>
      </c>
      <c r="AB130" s="53">
        <f t="shared" si="79"/>
        <v>0</v>
      </c>
      <c r="AC130" s="53">
        <f t="shared" si="79"/>
        <v>0</v>
      </c>
      <c r="AD130" s="53">
        <f t="shared" si="79"/>
        <v>0</v>
      </c>
      <c r="AE130" s="53">
        <f t="shared" si="79"/>
        <v>0</v>
      </c>
      <c r="AF130" s="53">
        <f t="shared" si="79"/>
        <v>0</v>
      </c>
      <c r="AG130" s="53">
        <f t="shared" si="79"/>
        <v>0</v>
      </c>
      <c r="AH130" s="53">
        <f t="shared" si="79"/>
        <v>0</v>
      </c>
      <c r="AI130" s="53">
        <f t="shared" si="79"/>
        <v>0</v>
      </c>
      <c r="AJ130" s="53">
        <f t="shared" si="79"/>
        <v>0</v>
      </c>
      <c r="AK130" s="53">
        <f t="shared" si="79"/>
        <v>0</v>
      </c>
      <c r="AL130" s="53">
        <f t="shared" si="79"/>
        <v>0</v>
      </c>
      <c r="AM130" s="53">
        <f t="shared" si="79"/>
        <v>0</v>
      </c>
      <c r="AN130" s="53">
        <f t="shared" si="79"/>
        <v>0</v>
      </c>
      <c r="AO130" s="53">
        <f t="shared" si="79"/>
        <v>0</v>
      </c>
      <c r="AP130" s="53">
        <f t="shared" si="79"/>
        <v>0</v>
      </c>
      <c r="AQ130" s="53">
        <f t="shared" si="79"/>
        <v>0</v>
      </c>
    </row>
    <row r="131" spans="1:43" ht="14.45" customHeight="1" thickBot="1" x14ac:dyDescent="0.3">
      <c r="A131" s="54" t="s">
        <v>274</v>
      </c>
      <c r="B131" s="82" t="s">
        <v>168</v>
      </c>
      <c r="C131" s="56">
        <f>SUM(C128:C130)</f>
        <v>750000</v>
      </c>
      <c r="D131" s="56">
        <f t="shared" ref="D131:AQ131" si="80">SUM(D128:D130)</f>
        <v>7020855.5065580066</v>
      </c>
      <c r="E131" s="56">
        <f t="shared" si="80"/>
        <v>6274918.7281432599</v>
      </c>
      <c r="F131" s="56">
        <f t="shared" si="80"/>
        <v>4779034.7716091229</v>
      </c>
      <c r="G131" s="56">
        <f t="shared" si="80"/>
        <v>4783204.3236400411</v>
      </c>
      <c r="H131" s="56">
        <f t="shared" si="80"/>
        <v>4787428.0798473619</v>
      </c>
      <c r="I131" s="56">
        <f t="shared" si="80"/>
        <v>4791706.7448853776</v>
      </c>
      <c r="J131" s="56">
        <f t="shared" si="80"/>
        <v>4796041.0325688869</v>
      </c>
      <c r="K131" s="56">
        <f t="shared" si="80"/>
        <v>4800431.6659922833</v>
      </c>
      <c r="L131" s="56">
        <f t="shared" si="80"/>
        <v>4804879.3776501827</v>
      </c>
      <c r="M131" s="56">
        <f t="shared" si="80"/>
        <v>0</v>
      </c>
      <c r="N131" s="56">
        <f t="shared" si="80"/>
        <v>0</v>
      </c>
      <c r="O131" s="56">
        <f t="shared" si="80"/>
        <v>0</v>
      </c>
      <c r="P131" s="56">
        <f t="shared" si="80"/>
        <v>0</v>
      </c>
      <c r="Q131" s="56">
        <f t="shared" si="80"/>
        <v>0</v>
      </c>
      <c r="R131" s="56">
        <f t="shared" si="80"/>
        <v>0</v>
      </c>
      <c r="S131" s="56">
        <f t="shared" si="80"/>
        <v>0</v>
      </c>
      <c r="T131" s="56">
        <f t="shared" si="80"/>
        <v>0</v>
      </c>
      <c r="U131" s="56">
        <f t="shared" si="80"/>
        <v>0</v>
      </c>
      <c r="V131" s="56">
        <f t="shared" si="80"/>
        <v>0</v>
      </c>
      <c r="W131" s="56">
        <f t="shared" si="80"/>
        <v>0</v>
      </c>
      <c r="X131" s="56">
        <f t="shared" si="80"/>
        <v>0</v>
      </c>
      <c r="Y131" s="56">
        <f t="shared" si="80"/>
        <v>0</v>
      </c>
      <c r="Z131" s="56">
        <f t="shared" si="80"/>
        <v>0</v>
      </c>
      <c r="AA131" s="56">
        <f t="shared" si="80"/>
        <v>0</v>
      </c>
      <c r="AB131" s="56">
        <f t="shared" si="80"/>
        <v>0</v>
      </c>
      <c r="AC131" s="56">
        <f t="shared" si="80"/>
        <v>0</v>
      </c>
      <c r="AD131" s="56">
        <f t="shared" si="80"/>
        <v>0</v>
      </c>
      <c r="AE131" s="56">
        <f t="shared" si="80"/>
        <v>0</v>
      </c>
      <c r="AF131" s="56">
        <f t="shared" si="80"/>
        <v>0</v>
      </c>
      <c r="AG131" s="56">
        <f t="shared" si="80"/>
        <v>0</v>
      </c>
      <c r="AH131" s="56">
        <f t="shared" si="80"/>
        <v>0</v>
      </c>
      <c r="AI131" s="56">
        <f t="shared" si="80"/>
        <v>0</v>
      </c>
      <c r="AJ131" s="56">
        <f t="shared" si="80"/>
        <v>0</v>
      </c>
      <c r="AK131" s="56">
        <f t="shared" si="80"/>
        <v>0</v>
      </c>
      <c r="AL131" s="56">
        <f t="shared" si="80"/>
        <v>0</v>
      </c>
      <c r="AM131" s="56">
        <f t="shared" si="80"/>
        <v>0</v>
      </c>
      <c r="AN131" s="56">
        <f t="shared" si="80"/>
        <v>0</v>
      </c>
      <c r="AO131" s="56">
        <f t="shared" si="80"/>
        <v>0</v>
      </c>
      <c r="AP131" s="56">
        <f t="shared" si="80"/>
        <v>0</v>
      </c>
      <c r="AQ131" s="56">
        <f t="shared" si="80"/>
        <v>0</v>
      </c>
    </row>
    <row r="132" spans="1:43" ht="14.45" customHeight="1" thickTop="1" x14ac:dyDescent="0.25">
      <c r="A132" s="47"/>
      <c r="B132" s="78"/>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row>
    <row r="133" spans="1:43" ht="14.45" customHeight="1" x14ac:dyDescent="0.25">
      <c r="A133" s="47" t="s">
        <v>275</v>
      </c>
      <c r="B133" s="78"/>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row>
    <row r="134" spans="1:43" ht="14.45" customHeight="1" x14ac:dyDescent="0.25">
      <c r="A134" s="52" t="str">
        <f>A95</f>
        <v>Investeringskostnad i privat næringsliv</v>
      </c>
      <c r="B134" s="78" t="s">
        <v>166</v>
      </c>
      <c r="C134" s="53">
        <f>C96</f>
        <v>0</v>
      </c>
      <c r="D134" s="53">
        <f t="shared" ref="D134:AQ134" si="81">D96</f>
        <v>0</v>
      </c>
      <c r="E134" s="53">
        <f t="shared" si="81"/>
        <v>0</v>
      </c>
      <c r="F134" s="53">
        <f t="shared" si="81"/>
        <v>0</v>
      </c>
      <c r="G134" s="53">
        <f t="shared" si="81"/>
        <v>0</v>
      </c>
      <c r="H134" s="53">
        <f t="shared" si="81"/>
        <v>0</v>
      </c>
      <c r="I134" s="53">
        <f t="shared" si="81"/>
        <v>0</v>
      </c>
      <c r="J134" s="53">
        <f t="shared" si="81"/>
        <v>0</v>
      </c>
      <c r="K134" s="53">
        <f t="shared" si="81"/>
        <v>0</v>
      </c>
      <c r="L134" s="53">
        <f t="shared" si="81"/>
        <v>0</v>
      </c>
      <c r="M134" s="53">
        <f t="shared" si="81"/>
        <v>0</v>
      </c>
      <c r="N134" s="53">
        <f t="shared" si="81"/>
        <v>0</v>
      </c>
      <c r="O134" s="53">
        <f t="shared" si="81"/>
        <v>0</v>
      </c>
      <c r="P134" s="53">
        <f t="shared" si="81"/>
        <v>0</v>
      </c>
      <c r="Q134" s="53">
        <f t="shared" si="81"/>
        <v>0</v>
      </c>
      <c r="R134" s="53">
        <f t="shared" si="81"/>
        <v>0</v>
      </c>
      <c r="S134" s="53">
        <f t="shared" si="81"/>
        <v>0</v>
      </c>
      <c r="T134" s="53">
        <f t="shared" si="81"/>
        <v>0</v>
      </c>
      <c r="U134" s="53">
        <f t="shared" si="81"/>
        <v>0</v>
      </c>
      <c r="V134" s="53">
        <f t="shared" si="81"/>
        <v>0</v>
      </c>
      <c r="W134" s="53">
        <f t="shared" si="81"/>
        <v>0</v>
      </c>
      <c r="X134" s="53">
        <f t="shared" si="81"/>
        <v>0</v>
      </c>
      <c r="Y134" s="53">
        <f t="shared" si="81"/>
        <v>0</v>
      </c>
      <c r="Z134" s="53">
        <f t="shared" si="81"/>
        <v>0</v>
      </c>
      <c r="AA134" s="53">
        <f t="shared" si="81"/>
        <v>0</v>
      </c>
      <c r="AB134" s="53">
        <f t="shared" si="81"/>
        <v>0</v>
      </c>
      <c r="AC134" s="53">
        <f t="shared" si="81"/>
        <v>0</v>
      </c>
      <c r="AD134" s="53">
        <f t="shared" si="81"/>
        <v>0</v>
      </c>
      <c r="AE134" s="53">
        <f t="shared" si="81"/>
        <v>0</v>
      </c>
      <c r="AF134" s="53">
        <f t="shared" si="81"/>
        <v>0</v>
      </c>
      <c r="AG134" s="53">
        <f t="shared" si="81"/>
        <v>0</v>
      </c>
      <c r="AH134" s="53">
        <f t="shared" si="81"/>
        <v>0</v>
      </c>
      <c r="AI134" s="53">
        <f t="shared" si="81"/>
        <v>0</v>
      </c>
      <c r="AJ134" s="53">
        <f t="shared" si="81"/>
        <v>0</v>
      </c>
      <c r="AK134" s="53">
        <f t="shared" si="81"/>
        <v>0</v>
      </c>
      <c r="AL134" s="53">
        <f t="shared" si="81"/>
        <v>0</v>
      </c>
      <c r="AM134" s="53">
        <f t="shared" si="81"/>
        <v>0</v>
      </c>
      <c r="AN134" s="53">
        <f t="shared" si="81"/>
        <v>0</v>
      </c>
      <c r="AO134" s="53">
        <f t="shared" si="81"/>
        <v>0</v>
      </c>
      <c r="AP134" s="53">
        <f t="shared" si="81"/>
        <v>0</v>
      </c>
      <c r="AQ134" s="53">
        <f t="shared" si="81"/>
        <v>0</v>
      </c>
    </row>
    <row r="135" spans="1:43" ht="14.45" customHeight="1" x14ac:dyDescent="0.25">
      <c r="A135" s="52" t="str">
        <f>A98</f>
        <v>Økte drifts- og vedlikeholdskostnader i privat næringsliv</v>
      </c>
      <c r="B135" s="78" t="s">
        <v>168</v>
      </c>
      <c r="C135" s="53">
        <f>C99</f>
        <v>0</v>
      </c>
      <c r="D135" s="53">
        <f t="shared" ref="D135:AQ135" si="82">D99</f>
        <v>0</v>
      </c>
      <c r="E135" s="53">
        <f t="shared" si="82"/>
        <v>0</v>
      </c>
      <c r="F135" s="53">
        <f t="shared" si="82"/>
        <v>0</v>
      </c>
      <c r="G135" s="53">
        <f t="shared" si="82"/>
        <v>0</v>
      </c>
      <c r="H135" s="53">
        <f t="shared" si="82"/>
        <v>0</v>
      </c>
      <c r="I135" s="53">
        <f t="shared" si="82"/>
        <v>0</v>
      </c>
      <c r="J135" s="53">
        <f t="shared" si="82"/>
        <v>0</v>
      </c>
      <c r="K135" s="53">
        <f t="shared" si="82"/>
        <v>0</v>
      </c>
      <c r="L135" s="53">
        <f t="shared" si="82"/>
        <v>0</v>
      </c>
      <c r="M135" s="53">
        <f t="shared" si="82"/>
        <v>0</v>
      </c>
      <c r="N135" s="53">
        <f t="shared" si="82"/>
        <v>0</v>
      </c>
      <c r="O135" s="53">
        <f t="shared" si="82"/>
        <v>0</v>
      </c>
      <c r="P135" s="53">
        <f t="shared" si="82"/>
        <v>0</v>
      </c>
      <c r="Q135" s="53">
        <f t="shared" si="82"/>
        <v>0</v>
      </c>
      <c r="R135" s="53">
        <f t="shared" si="82"/>
        <v>0</v>
      </c>
      <c r="S135" s="53">
        <f t="shared" si="82"/>
        <v>0</v>
      </c>
      <c r="T135" s="53">
        <f t="shared" si="82"/>
        <v>0</v>
      </c>
      <c r="U135" s="53">
        <f t="shared" si="82"/>
        <v>0</v>
      </c>
      <c r="V135" s="53">
        <f t="shared" si="82"/>
        <v>0</v>
      </c>
      <c r="W135" s="53">
        <f t="shared" si="82"/>
        <v>0</v>
      </c>
      <c r="X135" s="53">
        <f t="shared" si="82"/>
        <v>0</v>
      </c>
      <c r="Y135" s="53">
        <f t="shared" si="82"/>
        <v>0</v>
      </c>
      <c r="Z135" s="53">
        <f t="shared" si="82"/>
        <v>0</v>
      </c>
      <c r="AA135" s="53">
        <f t="shared" si="82"/>
        <v>0</v>
      </c>
      <c r="AB135" s="53">
        <f t="shared" si="82"/>
        <v>0</v>
      </c>
      <c r="AC135" s="53">
        <f t="shared" si="82"/>
        <v>0</v>
      </c>
      <c r="AD135" s="53">
        <f t="shared" si="82"/>
        <v>0</v>
      </c>
      <c r="AE135" s="53">
        <f t="shared" si="82"/>
        <v>0</v>
      </c>
      <c r="AF135" s="53">
        <f t="shared" si="82"/>
        <v>0</v>
      </c>
      <c r="AG135" s="53">
        <f t="shared" si="82"/>
        <v>0</v>
      </c>
      <c r="AH135" s="53">
        <f t="shared" si="82"/>
        <v>0</v>
      </c>
      <c r="AI135" s="53">
        <f t="shared" si="82"/>
        <v>0</v>
      </c>
      <c r="AJ135" s="53">
        <f t="shared" si="82"/>
        <v>0</v>
      </c>
      <c r="AK135" s="53">
        <f t="shared" si="82"/>
        <v>0</v>
      </c>
      <c r="AL135" s="53">
        <f t="shared" si="82"/>
        <v>0</v>
      </c>
      <c r="AM135" s="53">
        <f t="shared" si="82"/>
        <v>0</v>
      </c>
      <c r="AN135" s="53">
        <f t="shared" si="82"/>
        <v>0</v>
      </c>
      <c r="AO135" s="53">
        <f t="shared" si="82"/>
        <v>0</v>
      </c>
      <c r="AP135" s="53">
        <f t="shared" si="82"/>
        <v>0</v>
      </c>
      <c r="AQ135" s="53">
        <f t="shared" si="82"/>
        <v>0</v>
      </c>
    </row>
    <row r="136" spans="1:43" ht="14.45" customHeight="1" x14ac:dyDescent="0.25">
      <c r="A136" s="52" t="str">
        <f>A101</f>
        <v>Endrings- og omstillingskostnader i privat næringsliv</v>
      </c>
      <c r="B136" s="78" t="s">
        <v>168</v>
      </c>
      <c r="C136" s="53">
        <f>C104</f>
        <v>0</v>
      </c>
      <c r="D136" s="53">
        <f t="shared" ref="D136:AQ136" si="83">D104</f>
        <v>0</v>
      </c>
      <c r="E136" s="53">
        <f t="shared" si="83"/>
        <v>0</v>
      </c>
      <c r="F136" s="53">
        <f t="shared" si="83"/>
        <v>0</v>
      </c>
      <c r="G136" s="53">
        <f t="shared" si="83"/>
        <v>0</v>
      </c>
      <c r="H136" s="53">
        <f t="shared" si="83"/>
        <v>0</v>
      </c>
      <c r="I136" s="53">
        <f t="shared" si="83"/>
        <v>0</v>
      </c>
      <c r="J136" s="53">
        <f t="shared" si="83"/>
        <v>0</v>
      </c>
      <c r="K136" s="53">
        <f t="shared" si="83"/>
        <v>0</v>
      </c>
      <c r="L136" s="53">
        <f t="shared" si="83"/>
        <v>0</v>
      </c>
      <c r="M136" s="53">
        <f t="shared" si="83"/>
        <v>0</v>
      </c>
      <c r="N136" s="53">
        <f t="shared" si="83"/>
        <v>0</v>
      </c>
      <c r="O136" s="53">
        <f t="shared" si="83"/>
        <v>0</v>
      </c>
      <c r="P136" s="53">
        <f t="shared" si="83"/>
        <v>0</v>
      </c>
      <c r="Q136" s="53">
        <f t="shared" si="83"/>
        <v>0</v>
      </c>
      <c r="R136" s="53">
        <f t="shared" si="83"/>
        <v>0</v>
      </c>
      <c r="S136" s="53">
        <f t="shared" si="83"/>
        <v>0</v>
      </c>
      <c r="T136" s="53">
        <f t="shared" si="83"/>
        <v>0</v>
      </c>
      <c r="U136" s="53">
        <f t="shared" si="83"/>
        <v>0</v>
      </c>
      <c r="V136" s="53">
        <f t="shared" si="83"/>
        <v>0</v>
      </c>
      <c r="W136" s="53">
        <f t="shared" si="83"/>
        <v>0</v>
      </c>
      <c r="X136" s="53">
        <f t="shared" si="83"/>
        <v>0</v>
      </c>
      <c r="Y136" s="53">
        <f t="shared" si="83"/>
        <v>0</v>
      </c>
      <c r="Z136" s="53">
        <f t="shared" si="83"/>
        <v>0</v>
      </c>
      <c r="AA136" s="53">
        <f t="shared" si="83"/>
        <v>0</v>
      </c>
      <c r="AB136" s="53">
        <f t="shared" si="83"/>
        <v>0</v>
      </c>
      <c r="AC136" s="53">
        <f t="shared" si="83"/>
        <v>0</v>
      </c>
      <c r="AD136" s="53">
        <f t="shared" si="83"/>
        <v>0</v>
      </c>
      <c r="AE136" s="53">
        <f t="shared" si="83"/>
        <v>0</v>
      </c>
      <c r="AF136" s="53">
        <f t="shared" si="83"/>
        <v>0</v>
      </c>
      <c r="AG136" s="53">
        <f t="shared" si="83"/>
        <v>0</v>
      </c>
      <c r="AH136" s="53">
        <f t="shared" si="83"/>
        <v>0</v>
      </c>
      <c r="AI136" s="53">
        <f t="shared" si="83"/>
        <v>0</v>
      </c>
      <c r="AJ136" s="53">
        <f t="shared" si="83"/>
        <v>0</v>
      </c>
      <c r="AK136" s="53">
        <f t="shared" si="83"/>
        <v>0</v>
      </c>
      <c r="AL136" s="53">
        <f t="shared" si="83"/>
        <v>0</v>
      </c>
      <c r="AM136" s="53">
        <f t="shared" si="83"/>
        <v>0</v>
      </c>
      <c r="AN136" s="53">
        <f t="shared" si="83"/>
        <v>0</v>
      </c>
      <c r="AO136" s="53">
        <f t="shared" si="83"/>
        <v>0</v>
      </c>
      <c r="AP136" s="53">
        <f t="shared" si="83"/>
        <v>0</v>
      </c>
      <c r="AQ136" s="53">
        <f t="shared" si="83"/>
        <v>0</v>
      </c>
    </row>
    <row r="137" spans="1:43" ht="14.45" customHeight="1" thickBot="1" x14ac:dyDescent="0.3">
      <c r="A137" s="54" t="s">
        <v>276</v>
      </c>
      <c r="B137" s="82" t="s">
        <v>168</v>
      </c>
      <c r="C137" s="56">
        <f>SUM(C134:C136)</f>
        <v>0</v>
      </c>
      <c r="D137" s="56">
        <f t="shared" ref="D137:AQ137" si="84">SUM(D134:D136)</f>
        <v>0</v>
      </c>
      <c r="E137" s="56">
        <f t="shared" si="84"/>
        <v>0</v>
      </c>
      <c r="F137" s="56">
        <f t="shared" si="84"/>
        <v>0</v>
      </c>
      <c r="G137" s="56">
        <f t="shared" si="84"/>
        <v>0</v>
      </c>
      <c r="H137" s="56">
        <f t="shared" si="84"/>
        <v>0</v>
      </c>
      <c r="I137" s="56">
        <f t="shared" si="84"/>
        <v>0</v>
      </c>
      <c r="J137" s="56">
        <f t="shared" si="84"/>
        <v>0</v>
      </c>
      <c r="K137" s="56">
        <f t="shared" si="84"/>
        <v>0</v>
      </c>
      <c r="L137" s="56">
        <f t="shared" si="84"/>
        <v>0</v>
      </c>
      <c r="M137" s="56">
        <f t="shared" si="84"/>
        <v>0</v>
      </c>
      <c r="N137" s="56">
        <f t="shared" si="84"/>
        <v>0</v>
      </c>
      <c r="O137" s="56">
        <f t="shared" si="84"/>
        <v>0</v>
      </c>
      <c r="P137" s="56">
        <f t="shared" si="84"/>
        <v>0</v>
      </c>
      <c r="Q137" s="56">
        <f t="shared" si="84"/>
        <v>0</v>
      </c>
      <c r="R137" s="56">
        <f t="shared" si="84"/>
        <v>0</v>
      </c>
      <c r="S137" s="56">
        <f t="shared" si="84"/>
        <v>0</v>
      </c>
      <c r="T137" s="56">
        <f t="shared" si="84"/>
        <v>0</v>
      </c>
      <c r="U137" s="56">
        <f t="shared" si="84"/>
        <v>0</v>
      </c>
      <c r="V137" s="56">
        <f t="shared" si="84"/>
        <v>0</v>
      </c>
      <c r="W137" s="56">
        <f t="shared" si="84"/>
        <v>0</v>
      </c>
      <c r="X137" s="56">
        <f t="shared" si="84"/>
        <v>0</v>
      </c>
      <c r="Y137" s="56">
        <f t="shared" si="84"/>
        <v>0</v>
      </c>
      <c r="Z137" s="56">
        <f t="shared" si="84"/>
        <v>0</v>
      </c>
      <c r="AA137" s="56">
        <f t="shared" si="84"/>
        <v>0</v>
      </c>
      <c r="AB137" s="56">
        <f t="shared" si="84"/>
        <v>0</v>
      </c>
      <c r="AC137" s="56">
        <f t="shared" si="84"/>
        <v>0</v>
      </c>
      <c r="AD137" s="56">
        <f t="shared" si="84"/>
        <v>0</v>
      </c>
      <c r="AE137" s="56">
        <f t="shared" si="84"/>
        <v>0</v>
      </c>
      <c r="AF137" s="56">
        <f t="shared" si="84"/>
        <v>0</v>
      </c>
      <c r="AG137" s="56">
        <f t="shared" si="84"/>
        <v>0</v>
      </c>
      <c r="AH137" s="56">
        <f t="shared" si="84"/>
        <v>0</v>
      </c>
      <c r="AI137" s="56">
        <f t="shared" si="84"/>
        <v>0</v>
      </c>
      <c r="AJ137" s="56">
        <f t="shared" si="84"/>
        <v>0</v>
      </c>
      <c r="AK137" s="56">
        <f t="shared" si="84"/>
        <v>0</v>
      </c>
      <c r="AL137" s="56">
        <f t="shared" si="84"/>
        <v>0</v>
      </c>
      <c r="AM137" s="56">
        <f t="shared" si="84"/>
        <v>0</v>
      </c>
      <c r="AN137" s="56">
        <f t="shared" si="84"/>
        <v>0</v>
      </c>
      <c r="AO137" s="56">
        <f t="shared" si="84"/>
        <v>0</v>
      </c>
      <c r="AP137" s="56">
        <f t="shared" si="84"/>
        <v>0</v>
      </c>
      <c r="AQ137" s="56">
        <f t="shared" si="84"/>
        <v>0</v>
      </c>
    </row>
    <row r="138" spans="1:43" ht="14.45" customHeight="1" thickTop="1" x14ac:dyDescent="0.25">
      <c r="A138" s="47"/>
      <c r="B138" s="78"/>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row>
    <row r="139" spans="1:43" ht="14.45" customHeight="1" x14ac:dyDescent="0.25">
      <c r="A139" s="47" t="s">
        <v>277</v>
      </c>
      <c r="B139" s="78"/>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row>
    <row r="140" spans="1:43" ht="15.75" customHeight="1" x14ac:dyDescent="0.25">
      <c r="A140" s="52" t="str">
        <f>A108</f>
        <v>Endrings- og omstillingskostnader for privatpersoner</v>
      </c>
      <c r="B140" s="78" t="s">
        <v>166</v>
      </c>
      <c r="C140" s="53">
        <f>C111</f>
        <v>0</v>
      </c>
      <c r="D140" s="53">
        <f t="shared" ref="D140:AQ140" si="85">D111</f>
        <v>0</v>
      </c>
      <c r="E140" s="53">
        <f t="shared" si="85"/>
        <v>0</v>
      </c>
      <c r="F140" s="53">
        <f t="shared" si="85"/>
        <v>0</v>
      </c>
      <c r="G140" s="53">
        <f t="shared" si="85"/>
        <v>0</v>
      </c>
      <c r="H140" s="53">
        <f t="shared" si="85"/>
        <v>0</v>
      </c>
      <c r="I140" s="53">
        <f t="shared" si="85"/>
        <v>0</v>
      </c>
      <c r="J140" s="53">
        <f t="shared" si="85"/>
        <v>0</v>
      </c>
      <c r="K140" s="53">
        <f t="shared" si="85"/>
        <v>0</v>
      </c>
      <c r="L140" s="53">
        <f t="shared" si="85"/>
        <v>0</v>
      </c>
      <c r="M140" s="53">
        <f t="shared" si="85"/>
        <v>0</v>
      </c>
      <c r="N140" s="53">
        <f t="shared" si="85"/>
        <v>0</v>
      </c>
      <c r="O140" s="53">
        <f t="shared" si="85"/>
        <v>0</v>
      </c>
      <c r="P140" s="53">
        <f t="shared" si="85"/>
        <v>0</v>
      </c>
      <c r="Q140" s="53">
        <f t="shared" si="85"/>
        <v>0</v>
      </c>
      <c r="R140" s="53">
        <f t="shared" si="85"/>
        <v>0</v>
      </c>
      <c r="S140" s="53">
        <f t="shared" si="85"/>
        <v>0</v>
      </c>
      <c r="T140" s="53">
        <f t="shared" si="85"/>
        <v>0</v>
      </c>
      <c r="U140" s="53">
        <f t="shared" si="85"/>
        <v>0</v>
      </c>
      <c r="V140" s="53">
        <f t="shared" si="85"/>
        <v>0</v>
      </c>
      <c r="W140" s="53">
        <f t="shared" si="85"/>
        <v>0</v>
      </c>
      <c r="X140" s="53">
        <f t="shared" si="85"/>
        <v>0</v>
      </c>
      <c r="Y140" s="53">
        <f t="shared" si="85"/>
        <v>0</v>
      </c>
      <c r="Z140" s="53">
        <f t="shared" si="85"/>
        <v>0</v>
      </c>
      <c r="AA140" s="53">
        <f t="shared" si="85"/>
        <v>0</v>
      </c>
      <c r="AB140" s="53">
        <f t="shared" si="85"/>
        <v>0</v>
      </c>
      <c r="AC140" s="53">
        <f t="shared" si="85"/>
        <v>0</v>
      </c>
      <c r="AD140" s="53">
        <f t="shared" si="85"/>
        <v>0</v>
      </c>
      <c r="AE140" s="53">
        <f t="shared" si="85"/>
        <v>0</v>
      </c>
      <c r="AF140" s="53">
        <f t="shared" si="85"/>
        <v>0</v>
      </c>
      <c r="AG140" s="53">
        <f t="shared" si="85"/>
        <v>0</v>
      </c>
      <c r="AH140" s="53">
        <f t="shared" si="85"/>
        <v>0</v>
      </c>
      <c r="AI140" s="53">
        <f t="shared" si="85"/>
        <v>0</v>
      </c>
      <c r="AJ140" s="53">
        <f t="shared" si="85"/>
        <v>0</v>
      </c>
      <c r="AK140" s="53">
        <f t="shared" si="85"/>
        <v>0</v>
      </c>
      <c r="AL140" s="53">
        <f t="shared" si="85"/>
        <v>0</v>
      </c>
      <c r="AM140" s="53">
        <f t="shared" si="85"/>
        <v>0</v>
      </c>
      <c r="AN140" s="53">
        <f t="shared" si="85"/>
        <v>0</v>
      </c>
      <c r="AO140" s="53">
        <f t="shared" si="85"/>
        <v>0</v>
      </c>
      <c r="AP140" s="53">
        <f t="shared" si="85"/>
        <v>0</v>
      </c>
      <c r="AQ140" s="53">
        <f t="shared" si="85"/>
        <v>0</v>
      </c>
    </row>
    <row r="141" spans="1:43" ht="14.45" customHeight="1" thickBot="1" x14ac:dyDescent="0.3">
      <c r="A141" s="54" t="s">
        <v>278</v>
      </c>
      <c r="B141" s="82" t="s">
        <v>168</v>
      </c>
      <c r="C141" s="56">
        <f>SUM(C140:C140)</f>
        <v>0</v>
      </c>
      <c r="D141" s="56">
        <f t="shared" ref="D141:AQ141" si="86">SUM(D140:D140)</f>
        <v>0</v>
      </c>
      <c r="E141" s="56">
        <f t="shared" si="86"/>
        <v>0</v>
      </c>
      <c r="F141" s="56">
        <f t="shared" si="86"/>
        <v>0</v>
      </c>
      <c r="G141" s="56">
        <f t="shared" si="86"/>
        <v>0</v>
      </c>
      <c r="H141" s="56">
        <f t="shared" si="86"/>
        <v>0</v>
      </c>
      <c r="I141" s="56">
        <f t="shared" si="86"/>
        <v>0</v>
      </c>
      <c r="J141" s="56">
        <f t="shared" si="86"/>
        <v>0</v>
      </c>
      <c r="K141" s="56">
        <f t="shared" si="86"/>
        <v>0</v>
      </c>
      <c r="L141" s="56">
        <f t="shared" si="86"/>
        <v>0</v>
      </c>
      <c r="M141" s="56">
        <f t="shared" si="86"/>
        <v>0</v>
      </c>
      <c r="N141" s="56">
        <f t="shared" si="86"/>
        <v>0</v>
      </c>
      <c r="O141" s="56">
        <f t="shared" si="86"/>
        <v>0</v>
      </c>
      <c r="P141" s="56">
        <f t="shared" si="86"/>
        <v>0</v>
      </c>
      <c r="Q141" s="56">
        <f t="shared" si="86"/>
        <v>0</v>
      </c>
      <c r="R141" s="56">
        <f t="shared" si="86"/>
        <v>0</v>
      </c>
      <c r="S141" s="56">
        <f t="shared" si="86"/>
        <v>0</v>
      </c>
      <c r="T141" s="56">
        <f t="shared" si="86"/>
        <v>0</v>
      </c>
      <c r="U141" s="56">
        <f t="shared" si="86"/>
        <v>0</v>
      </c>
      <c r="V141" s="56">
        <f t="shared" si="86"/>
        <v>0</v>
      </c>
      <c r="W141" s="56">
        <f t="shared" si="86"/>
        <v>0</v>
      </c>
      <c r="X141" s="56">
        <f t="shared" si="86"/>
        <v>0</v>
      </c>
      <c r="Y141" s="56">
        <f t="shared" si="86"/>
        <v>0</v>
      </c>
      <c r="Z141" s="56">
        <f t="shared" si="86"/>
        <v>0</v>
      </c>
      <c r="AA141" s="56">
        <f t="shared" si="86"/>
        <v>0</v>
      </c>
      <c r="AB141" s="56">
        <f t="shared" si="86"/>
        <v>0</v>
      </c>
      <c r="AC141" s="56">
        <f t="shared" si="86"/>
        <v>0</v>
      </c>
      <c r="AD141" s="56">
        <f t="shared" si="86"/>
        <v>0</v>
      </c>
      <c r="AE141" s="56">
        <f t="shared" si="86"/>
        <v>0</v>
      </c>
      <c r="AF141" s="56">
        <f t="shared" si="86"/>
        <v>0</v>
      </c>
      <c r="AG141" s="56">
        <f t="shared" si="86"/>
        <v>0</v>
      </c>
      <c r="AH141" s="56">
        <f t="shared" si="86"/>
        <v>0</v>
      </c>
      <c r="AI141" s="56">
        <f t="shared" si="86"/>
        <v>0</v>
      </c>
      <c r="AJ141" s="56">
        <f t="shared" si="86"/>
        <v>0</v>
      </c>
      <c r="AK141" s="56">
        <f t="shared" si="86"/>
        <v>0</v>
      </c>
      <c r="AL141" s="56">
        <f t="shared" si="86"/>
        <v>0</v>
      </c>
      <c r="AM141" s="56">
        <f t="shared" si="86"/>
        <v>0</v>
      </c>
      <c r="AN141" s="56">
        <f t="shared" si="86"/>
        <v>0</v>
      </c>
      <c r="AO141" s="56">
        <f t="shared" si="86"/>
        <v>0</v>
      </c>
      <c r="AP141" s="56">
        <f t="shared" si="86"/>
        <v>0</v>
      </c>
      <c r="AQ141" s="56">
        <f t="shared" si="86"/>
        <v>0</v>
      </c>
    </row>
    <row r="142" spans="1:43" ht="15.75" thickTop="1" x14ac:dyDescent="0.25">
      <c r="A142" s="83"/>
      <c r="B142" s="78"/>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row>
    <row r="143" spans="1:43" x14ac:dyDescent="0.25">
      <c r="A143" s="84" t="s">
        <v>279</v>
      </c>
      <c r="B143" s="85" t="s">
        <v>166</v>
      </c>
      <c r="C143" s="86">
        <f t="shared" ref="C143:AQ143" si="87">C29+C36+C45+C54+C61+C68+C77+C84+C91</f>
        <v>3220000</v>
      </c>
      <c r="D143" s="86">
        <f t="shared" si="87"/>
        <v>5963101.5733022876</v>
      </c>
      <c r="E143" s="86">
        <f t="shared" si="87"/>
        <v>3364262.4937552172</v>
      </c>
      <c r="F143" s="86">
        <f t="shared" si="87"/>
        <v>1365438.5061740349</v>
      </c>
      <c r="G143" s="86">
        <f t="shared" si="87"/>
        <v>1366629.8067542973</v>
      </c>
      <c r="H143" s="86">
        <f t="shared" si="87"/>
        <v>1367836.5942421034</v>
      </c>
      <c r="I143" s="86">
        <f t="shared" si="87"/>
        <v>1369059.0699672506</v>
      </c>
      <c r="J143" s="86">
        <f t="shared" si="87"/>
        <v>1370297.4378768248</v>
      </c>
      <c r="K143" s="86">
        <f t="shared" si="87"/>
        <v>1371551.9045692235</v>
      </c>
      <c r="L143" s="86">
        <f t="shared" si="87"/>
        <v>1372822.6793286235</v>
      </c>
      <c r="M143" s="86">
        <f t="shared" si="87"/>
        <v>0</v>
      </c>
      <c r="N143" s="86">
        <f t="shared" si="87"/>
        <v>0</v>
      </c>
      <c r="O143" s="86">
        <f t="shared" si="87"/>
        <v>0</v>
      </c>
      <c r="P143" s="86">
        <f t="shared" si="87"/>
        <v>0</v>
      </c>
      <c r="Q143" s="86">
        <f t="shared" si="87"/>
        <v>0</v>
      </c>
      <c r="R143" s="86">
        <f t="shared" si="87"/>
        <v>0</v>
      </c>
      <c r="S143" s="86">
        <f t="shared" si="87"/>
        <v>0</v>
      </c>
      <c r="T143" s="86">
        <f t="shared" si="87"/>
        <v>0</v>
      </c>
      <c r="U143" s="86">
        <f t="shared" si="87"/>
        <v>0</v>
      </c>
      <c r="V143" s="86">
        <f t="shared" si="87"/>
        <v>0</v>
      </c>
      <c r="W143" s="86">
        <f t="shared" si="87"/>
        <v>0</v>
      </c>
      <c r="X143" s="86">
        <f t="shared" si="87"/>
        <v>0</v>
      </c>
      <c r="Y143" s="86">
        <f t="shared" si="87"/>
        <v>0</v>
      </c>
      <c r="Z143" s="86">
        <f t="shared" si="87"/>
        <v>0</v>
      </c>
      <c r="AA143" s="86">
        <f t="shared" si="87"/>
        <v>0</v>
      </c>
      <c r="AB143" s="86">
        <f t="shared" si="87"/>
        <v>0</v>
      </c>
      <c r="AC143" s="86">
        <f t="shared" si="87"/>
        <v>0</v>
      </c>
      <c r="AD143" s="86">
        <f t="shared" si="87"/>
        <v>0</v>
      </c>
      <c r="AE143" s="86">
        <f t="shared" si="87"/>
        <v>0</v>
      </c>
      <c r="AF143" s="86">
        <f t="shared" si="87"/>
        <v>0</v>
      </c>
      <c r="AG143" s="86">
        <f t="shared" si="87"/>
        <v>0</v>
      </c>
      <c r="AH143" s="86">
        <f t="shared" si="87"/>
        <v>0</v>
      </c>
      <c r="AI143" s="86">
        <f t="shared" si="87"/>
        <v>0</v>
      </c>
      <c r="AJ143" s="86">
        <f t="shared" si="87"/>
        <v>0</v>
      </c>
      <c r="AK143" s="86">
        <f t="shared" si="87"/>
        <v>0</v>
      </c>
      <c r="AL143" s="86">
        <f t="shared" si="87"/>
        <v>0</v>
      </c>
      <c r="AM143" s="86">
        <f t="shared" si="87"/>
        <v>0</v>
      </c>
      <c r="AN143" s="86">
        <f t="shared" si="87"/>
        <v>0</v>
      </c>
      <c r="AO143" s="86">
        <f t="shared" si="87"/>
        <v>0</v>
      </c>
      <c r="AP143" s="86">
        <f t="shared" si="87"/>
        <v>0</v>
      </c>
      <c r="AQ143" s="86">
        <f t="shared" si="87"/>
        <v>0</v>
      </c>
    </row>
    <row r="144" spans="1:43" ht="15.75" thickBot="1" x14ac:dyDescent="0.3">
      <c r="A144" s="87"/>
      <c r="B144" s="88"/>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90"/>
    </row>
    <row r="145" spans="3:43" x14ac:dyDescent="0.25">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row>
    <row r="146" spans="3:43" x14ac:dyDescent="0.25">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row>
    <row r="147" spans="3:43" x14ac:dyDescent="0.25">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row>
    <row r="148" spans="3:43" x14ac:dyDescent="0.25">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row>
    <row r="149" spans="3:43" x14ac:dyDescent="0.25">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row>
    <row r="150" spans="3:43" x14ac:dyDescent="0.25">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row>
    <row r="151" spans="3:43" x14ac:dyDescent="0.25">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row>
    <row r="152" spans="3:43" x14ac:dyDescent="0.25">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row>
    <row r="153" spans="3:43" x14ac:dyDescent="0.25">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row>
    <row r="154" spans="3:43" x14ac:dyDescent="0.25">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row>
    <row r="155" spans="3:43" x14ac:dyDescent="0.25">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row>
    <row r="156" spans="3:43" x14ac:dyDescent="0.25">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row>
    <row r="157" spans="3:43" x14ac:dyDescent="0.25">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row>
    <row r="158" spans="3:43" x14ac:dyDescent="0.25">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row>
    <row r="159" spans="3:43" x14ac:dyDescent="0.25">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row>
    <row r="160" spans="3:43" x14ac:dyDescent="0.25">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row>
    <row r="164" spans="1:43" x14ac:dyDescent="0.25">
      <c r="A164" s="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row>
    <row r="165" spans="1:43" x14ac:dyDescent="0.25">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row>
    <row r="166" spans="1:43" x14ac:dyDescent="0.25">
      <c r="A166" s="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row>
    <row r="167" spans="1:43" x14ac:dyDescent="0.25">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row>
    <row r="168" spans="1:43" x14ac:dyDescent="0.25">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row>
    <row r="169" spans="1:43" x14ac:dyDescent="0.25">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row>
    <row r="170" spans="1:43" x14ac:dyDescent="0.25">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row>
    <row r="171" spans="1:43" x14ac:dyDescent="0.25">
      <c r="A171" s="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row>
    <row r="172" spans="1:43" x14ac:dyDescent="0.25">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row>
    <row r="173" spans="1:43" x14ac:dyDescent="0.25">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row>
    <row r="174" spans="1:43" x14ac:dyDescent="0.25">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row>
    <row r="176" spans="1:43" x14ac:dyDescent="0.25">
      <c r="A176" s="10"/>
    </row>
    <row r="177" spans="1:43" x14ac:dyDescent="0.25">
      <c r="A177" s="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row>
    <row r="178" spans="1:43" x14ac:dyDescent="0.25">
      <c r="A178" s="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row>
    <row r="179" spans="1:43" x14ac:dyDescent="0.25">
      <c r="A179" s="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row>
    <row r="180" spans="1:43" x14ac:dyDescent="0.25">
      <c r="A180" s="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row>
    <row r="181" spans="1:43" x14ac:dyDescent="0.25">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row>
    <row r="182" spans="1:43" x14ac:dyDescent="0.25">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row>
    <row r="183" spans="1:43" x14ac:dyDescent="0.25">
      <c r="C183" s="38"/>
      <c r="D183" s="38"/>
      <c r="E183" s="38"/>
      <c r="F183" s="38"/>
      <c r="G183" s="38"/>
      <c r="H183" s="38"/>
      <c r="I183" s="38"/>
      <c r="J183" s="38"/>
    </row>
    <row r="184" spans="1:43" x14ac:dyDescent="0.25">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row>
    <row r="185" spans="1:43" x14ac:dyDescent="0.25">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row>
    <row r="186" spans="1:43" x14ac:dyDescent="0.25">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row>
    <row r="187" spans="1:43" x14ac:dyDescent="0.25">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row>
    <row r="188" spans="1:43" x14ac:dyDescent="0.25">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row>
    <row r="189" spans="1:43" x14ac:dyDescent="0.25">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row>
    <row r="190" spans="1:43" x14ac:dyDescent="0.25">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row>
    <row r="191" spans="1:43" x14ac:dyDescent="0.25">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row>
    <row r="192" spans="1:43" x14ac:dyDescent="0.25">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row>
    <row r="193" spans="1:43" x14ac:dyDescent="0.25">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row>
    <row r="194" spans="1:43" x14ac:dyDescent="0.25">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row>
    <row r="195" spans="1:43" x14ac:dyDescent="0.25">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row>
    <row r="196" spans="1:43" x14ac:dyDescent="0.25">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row>
    <row r="197" spans="1:43" x14ac:dyDescent="0.25">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row>
    <row r="198" spans="1:43" x14ac:dyDescent="0.25">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row>
    <row r="199" spans="1:43" x14ac:dyDescent="0.25">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row>
    <row r="200" spans="1:43" x14ac:dyDescent="0.25">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row>
    <row r="202" spans="1:43" x14ac:dyDescent="0.25">
      <c r="A202" s="20"/>
      <c r="B202" s="2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row>
    <row r="203" spans="1:43" x14ac:dyDescent="0.25">
      <c r="A203" s="20"/>
      <c r="B203" s="2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row>
    <row r="204" spans="1:43" x14ac:dyDescent="0.25">
      <c r="A204" s="21"/>
      <c r="B204" s="21"/>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row>
    <row r="205" spans="1:43" x14ac:dyDescent="0.25">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row>
    <row r="206" spans="1:43" x14ac:dyDescent="0.25">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row>
    <row r="207" spans="1:43" x14ac:dyDescent="0.25">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row>
    <row r="213" spans="1:43" x14ac:dyDescent="0.25">
      <c r="A213" s="21"/>
      <c r="B213" s="21"/>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row>
    <row r="214" spans="1:43" x14ac:dyDescent="0.25">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row>
    <row r="215" spans="1:43" x14ac:dyDescent="0.25">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row>
    <row r="216" spans="1:43" x14ac:dyDescent="0.25">
      <c r="A216" s="20"/>
      <c r="B216" s="2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row>
    <row r="217" spans="1:43" x14ac:dyDescent="0.25">
      <c r="A217" s="20"/>
      <c r="B217" s="2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row>
    <row r="218" spans="1:43" x14ac:dyDescent="0.25">
      <c r="A218" s="21"/>
      <c r="B218" s="21"/>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row>
    <row r="219" spans="1:43" x14ac:dyDescent="0.25">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row>
    <row r="220" spans="1:43" x14ac:dyDescent="0.25">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row>
    <row r="221" spans="1:43" x14ac:dyDescent="0.25">
      <c r="A221" s="17"/>
    </row>
    <row r="222" spans="1:43" x14ac:dyDescent="0.25">
      <c r="A222" s="20"/>
      <c r="B222" s="2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row>
    <row r="223" spans="1:43" x14ac:dyDescent="0.25">
      <c r="A223" s="20"/>
      <c r="B223" s="2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row>
    <row r="224" spans="1:43" x14ac:dyDescent="0.25">
      <c r="A224" s="21"/>
      <c r="B224" s="21"/>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row>
    <row r="225" spans="1:43" x14ac:dyDescent="0.25">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row>
    <row r="226" spans="1:43" x14ac:dyDescent="0.25">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row>
    <row r="227" spans="1:43" x14ac:dyDescent="0.25">
      <c r="A227" s="20"/>
      <c r="B227" s="2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row>
    <row r="228" spans="1:43" x14ac:dyDescent="0.25">
      <c r="A228" s="20"/>
      <c r="B228" s="2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row>
    <row r="229" spans="1:43" x14ac:dyDescent="0.25">
      <c r="A229" s="20"/>
      <c r="B229" s="2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row>
    <row r="230" spans="1:43" x14ac:dyDescent="0.25">
      <c r="A230" s="21"/>
      <c r="B230" s="21"/>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row>
    <row r="231" spans="1:43" x14ac:dyDescent="0.25">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row>
    <row r="232" spans="1:43" x14ac:dyDescent="0.25">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row>
    <row r="233" spans="1:43" x14ac:dyDescent="0.25">
      <c r="A233" s="20"/>
      <c r="B233" s="2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row>
    <row r="234" spans="1:43" x14ac:dyDescent="0.25">
      <c r="A234" s="20"/>
      <c r="B234" s="2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row>
    <row r="235" spans="1:43" x14ac:dyDescent="0.25">
      <c r="A235" s="20"/>
      <c r="B235" s="2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row>
    <row r="238" spans="1:43" x14ac:dyDescent="0.25">
      <c r="A238" s="21"/>
      <c r="B238" s="21"/>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row>
    <row r="239" spans="1:43" x14ac:dyDescent="0.25">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row>
    <row r="240" spans="1:43" x14ac:dyDescent="0.25">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row>
    <row r="241" spans="1:43" x14ac:dyDescent="0.25">
      <c r="A241" s="20"/>
      <c r="B241" s="2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row>
    <row r="242" spans="1:43" x14ac:dyDescent="0.25">
      <c r="A242" s="20"/>
      <c r="B242" s="2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row>
    <row r="243" spans="1:43" x14ac:dyDescent="0.25">
      <c r="A243" s="20"/>
      <c r="B243" s="2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row>
    <row r="244" spans="1:43" x14ac:dyDescent="0.25">
      <c r="A244" s="21"/>
      <c r="B244" s="21"/>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row>
    <row r="245" spans="1:43" x14ac:dyDescent="0.25">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row>
    <row r="246" spans="1:43" x14ac:dyDescent="0.25">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row>
    <row r="247" spans="1:43" x14ac:dyDescent="0.25">
      <c r="A247" s="20"/>
      <c r="B247" s="2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row>
    <row r="248" spans="1:43" x14ac:dyDescent="0.25">
      <c r="A248" s="20"/>
      <c r="B248" s="2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row>
    <row r="249" spans="1:43" x14ac:dyDescent="0.25">
      <c r="A249" s="20"/>
      <c r="B249" s="2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row>
    <row r="250" spans="1:43" x14ac:dyDescent="0.25">
      <c r="A250" s="21"/>
      <c r="B250" s="21"/>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row>
    <row r="251" spans="1:43" x14ac:dyDescent="0.25">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row>
    <row r="252" spans="1:43" x14ac:dyDescent="0.25">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row>
    <row r="253" spans="1:43" x14ac:dyDescent="0.25">
      <c r="A253" s="23"/>
    </row>
    <row r="254" spans="1:43" x14ac:dyDescent="0.25">
      <c r="A254" s="23"/>
    </row>
    <row r="255" spans="1:43" x14ac:dyDescent="0.25">
      <c r="A255" s="23"/>
    </row>
    <row r="256" spans="1:43" x14ac:dyDescent="0.25">
      <c r="A256" s="23"/>
    </row>
    <row r="257" spans="1:1" x14ac:dyDescent="0.25">
      <c r="A257" s="23"/>
    </row>
    <row r="258" spans="1:1" x14ac:dyDescent="0.25">
      <c r="A258" s="23"/>
    </row>
  </sheetData>
  <pageMargins left="0.70000000000000007" right="0.70000000000000007" top="0.75" bottom="0.75" header="0.30000000000000004" footer="0.30000000000000004"/>
  <pageSetup paperSize="9" scale="95" fitToWidth="0" fitToHeight="0" orientation="portrait" r:id="rId1"/>
  <rowBreaks count="3" manualBreakCount="3">
    <brk id="84" max="42" man="1"/>
    <brk id="145" max="16383" man="1"/>
    <brk id="19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 stopIfTrue="1" id="{7D99C8A4-500B-422B-B782-94AA1686DB68}">
            <xm:f>C$5&lt;='Generelle forutsetninger'!$B$13</xm:f>
            <x14:dxf>
              <fill>
                <patternFill patternType="solid">
                  <fgColor rgb="FF92D050"/>
                  <bgColor rgb="FF92D050"/>
                </patternFill>
              </fill>
            </x14:dxf>
          </x14:cfRule>
          <xm:sqref>C73:AQ74 C13:AQ15 C18:AQ20 C39:AQ42 C96:AQ96 C99:AQ99 C102:AQ103 C109:AQ110 AO164:AQ164 AO167:AQ169 AO172:AQ174 C32:AQ33 C6:AQ8 C87:AQ88 C64:AQ65 C80:AQ81</xm:sqref>
        </x14:conditionalFormatting>
        <x14:conditionalFormatting xmlns:xm="http://schemas.microsoft.com/office/excel/2006/main">
          <x14:cfRule type="expression" priority="3" stopIfTrue="1" id="{89F37525-E8B6-4016-A3B0-53C06B1B28B0}">
            <xm:f>C$5&lt;='Generelle forutsetninger'!$B$13</xm:f>
            <x14:dxf>
              <fill>
                <patternFill patternType="solid">
                  <fgColor rgb="FF92D050"/>
                  <bgColor rgb="FF92D050"/>
                </patternFill>
              </fill>
            </x14:dxf>
          </x14:cfRule>
          <xm:sqref>C10:AQ10</xm:sqref>
        </x14:conditionalFormatting>
        <x14:conditionalFormatting xmlns:xm="http://schemas.microsoft.com/office/excel/2006/main">
          <x14:cfRule type="expression" priority="1" stopIfTrue="1" id="{9CDE6AF0-68BF-4ABE-A887-83BE75665F1A}">
            <xm:f>C$5&lt;='Generelle forutsetninger'!$B$13</xm:f>
            <x14:dxf>
              <fill>
                <patternFill patternType="solid">
                  <fgColor rgb="FF92D050"/>
                  <bgColor rgb="FF92D050"/>
                </patternFill>
              </fill>
            </x14:dxf>
          </x14:cfRule>
          <xm:sqref>C57:AQ58</xm:sqref>
        </x14:conditionalFormatting>
        <x14:conditionalFormatting xmlns:xm="http://schemas.microsoft.com/office/excel/2006/main">
          <x14:cfRule type="expression" priority="2" stopIfTrue="1" id="{F3704376-E4B6-4C23-AF3D-61CE9A5094A8}">
            <xm:f>C$5&lt;='Generelle forutsetninger'!$B$13</xm:f>
            <x14:dxf>
              <fill>
                <patternFill patternType="solid">
                  <fgColor rgb="FF92D050"/>
                  <bgColor rgb="FF92D050"/>
                </patternFill>
              </fill>
            </x14:dxf>
          </x14:cfRule>
          <xm:sqref>C50:AQ51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47"/>
  <sheetViews>
    <sheetView topLeftCell="A28" zoomScale="90" zoomScaleNormal="90" workbookViewId="0">
      <selection activeCell="C59" sqref="C59"/>
    </sheetView>
  </sheetViews>
  <sheetFormatPr baseColWidth="10" defaultColWidth="13" defaultRowHeight="15" x14ac:dyDescent="0.25"/>
  <cols>
    <col min="1" max="1" width="58.42578125" style="92" bestFit="1" customWidth="1"/>
    <col min="2" max="2" width="18.85546875" style="92" customWidth="1"/>
    <col min="3" max="42" width="18.85546875" style="38" customWidth="1"/>
    <col min="43" max="43" width="8.85546875" style="38" bestFit="1" customWidth="1"/>
    <col min="44" max="44" width="4.42578125" style="39" customWidth="1"/>
    <col min="45" max="45" width="13" style="37" customWidth="1"/>
    <col min="46" max="16384" width="13" style="37"/>
  </cols>
  <sheetData>
    <row r="1" spans="1:43" x14ac:dyDescent="0.25">
      <c r="A1" s="91" t="s">
        <v>78</v>
      </c>
    </row>
    <row r="2" spans="1:43" x14ac:dyDescent="0.25">
      <c r="A2" s="93" t="str">
        <f>Registrer_nyttevirkninger!A134</f>
        <v>Nyttevirkninger i virksomheten</v>
      </c>
      <c r="B2" s="93" t="str">
        <f>Registrer_nyttevirkninger!B134</f>
        <v>Tallformat</v>
      </c>
      <c r="C2" s="143">
        <f>'Generelle forutsetninger'!B7</f>
        <v>2021</v>
      </c>
      <c r="D2" s="143">
        <f t="shared" ref="D2:AQ2" si="0">C2+1</f>
        <v>2022</v>
      </c>
      <c r="E2" s="143">
        <f t="shared" si="0"/>
        <v>2023</v>
      </c>
      <c r="F2" s="143">
        <f t="shared" si="0"/>
        <v>2024</v>
      </c>
      <c r="G2" s="143">
        <f t="shared" si="0"/>
        <v>2025</v>
      </c>
      <c r="H2" s="143">
        <f t="shared" si="0"/>
        <v>2026</v>
      </c>
      <c r="I2" s="143">
        <f t="shared" si="0"/>
        <v>2027</v>
      </c>
      <c r="J2" s="143">
        <f t="shared" si="0"/>
        <v>2028</v>
      </c>
      <c r="K2" s="143">
        <f t="shared" si="0"/>
        <v>2029</v>
      </c>
      <c r="L2" s="143">
        <f t="shared" si="0"/>
        <v>2030</v>
      </c>
      <c r="M2" s="143">
        <f t="shared" si="0"/>
        <v>2031</v>
      </c>
      <c r="N2" s="143">
        <f t="shared" si="0"/>
        <v>2032</v>
      </c>
      <c r="O2" s="143">
        <f t="shared" si="0"/>
        <v>2033</v>
      </c>
      <c r="P2" s="143">
        <f t="shared" si="0"/>
        <v>2034</v>
      </c>
      <c r="Q2" s="143">
        <f t="shared" si="0"/>
        <v>2035</v>
      </c>
      <c r="R2" s="143">
        <f t="shared" si="0"/>
        <v>2036</v>
      </c>
      <c r="S2" s="143">
        <f t="shared" si="0"/>
        <v>2037</v>
      </c>
      <c r="T2" s="143">
        <f t="shared" si="0"/>
        <v>2038</v>
      </c>
      <c r="U2" s="143">
        <f t="shared" si="0"/>
        <v>2039</v>
      </c>
      <c r="V2" s="143">
        <f t="shared" si="0"/>
        <v>2040</v>
      </c>
      <c r="W2" s="143">
        <f t="shared" si="0"/>
        <v>2041</v>
      </c>
      <c r="X2" s="143">
        <f t="shared" si="0"/>
        <v>2042</v>
      </c>
      <c r="Y2" s="143">
        <f t="shared" si="0"/>
        <v>2043</v>
      </c>
      <c r="Z2" s="143">
        <f t="shared" si="0"/>
        <v>2044</v>
      </c>
      <c r="AA2" s="143">
        <f t="shared" si="0"/>
        <v>2045</v>
      </c>
      <c r="AB2" s="143">
        <f t="shared" si="0"/>
        <v>2046</v>
      </c>
      <c r="AC2" s="143">
        <f t="shared" si="0"/>
        <v>2047</v>
      </c>
      <c r="AD2" s="143">
        <f t="shared" si="0"/>
        <v>2048</v>
      </c>
      <c r="AE2" s="143">
        <f t="shared" si="0"/>
        <v>2049</v>
      </c>
      <c r="AF2" s="143">
        <f t="shared" si="0"/>
        <v>2050</v>
      </c>
      <c r="AG2" s="143">
        <f t="shared" si="0"/>
        <v>2051</v>
      </c>
      <c r="AH2" s="143">
        <f t="shared" si="0"/>
        <v>2052</v>
      </c>
      <c r="AI2" s="143">
        <f t="shared" si="0"/>
        <v>2053</v>
      </c>
      <c r="AJ2" s="143">
        <f t="shared" si="0"/>
        <v>2054</v>
      </c>
      <c r="AK2" s="143">
        <f t="shared" si="0"/>
        <v>2055</v>
      </c>
      <c r="AL2" s="143">
        <f t="shared" si="0"/>
        <v>2056</v>
      </c>
      <c r="AM2" s="143">
        <f t="shared" si="0"/>
        <v>2057</v>
      </c>
      <c r="AN2" s="143">
        <f t="shared" si="0"/>
        <v>2058</v>
      </c>
      <c r="AO2" s="143">
        <f t="shared" si="0"/>
        <v>2059</v>
      </c>
      <c r="AP2" s="143">
        <f t="shared" si="0"/>
        <v>2060</v>
      </c>
      <c r="AQ2" s="143">
        <f t="shared" si="0"/>
        <v>2061</v>
      </c>
    </row>
    <row r="3" spans="1:43" x14ac:dyDescent="0.25">
      <c r="A3" s="95" t="str">
        <f>Registrer_nyttevirkninger!A135</f>
        <v>Tidsbesparelse i virksomheten</v>
      </c>
      <c r="B3" s="95" t="str">
        <f>Registrer_nyttevirkninger!B135</f>
        <v>I kroner</v>
      </c>
      <c r="C3" s="29">
        <f>Registrer_nyttevirkninger!C135</f>
        <v>0</v>
      </c>
      <c r="D3" s="29">
        <f>Registrer_nyttevirkninger!D135</f>
        <v>0</v>
      </c>
      <c r="E3" s="29">
        <f>Registrer_nyttevirkninger!E135</f>
        <v>0</v>
      </c>
      <c r="F3" s="29">
        <f>Registrer_nyttevirkninger!F135</f>
        <v>0</v>
      </c>
      <c r="G3" s="29">
        <f>Registrer_nyttevirkninger!G135</f>
        <v>0</v>
      </c>
      <c r="H3" s="29">
        <f>Registrer_nyttevirkninger!H135</f>
        <v>0</v>
      </c>
      <c r="I3" s="29">
        <f>Registrer_nyttevirkninger!I135</f>
        <v>0</v>
      </c>
      <c r="J3" s="29">
        <f>Registrer_nyttevirkninger!J135</f>
        <v>0</v>
      </c>
      <c r="K3" s="29">
        <f>Registrer_nyttevirkninger!K135</f>
        <v>0</v>
      </c>
      <c r="L3" s="29">
        <f>Registrer_nyttevirkninger!L135</f>
        <v>0</v>
      </c>
      <c r="M3" s="29">
        <f>Registrer_nyttevirkninger!M135</f>
        <v>0</v>
      </c>
      <c r="N3" s="29">
        <f>Registrer_nyttevirkninger!N135</f>
        <v>0</v>
      </c>
      <c r="O3" s="29">
        <f>Registrer_nyttevirkninger!O135</f>
        <v>0</v>
      </c>
      <c r="P3" s="29">
        <f>Registrer_nyttevirkninger!P135</f>
        <v>0</v>
      </c>
      <c r="Q3" s="29">
        <f>Registrer_nyttevirkninger!Q135</f>
        <v>0</v>
      </c>
      <c r="R3" s="29">
        <f>Registrer_nyttevirkninger!R135</f>
        <v>0</v>
      </c>
      <c r="S3" s="29">
        <f>Registrer_nyttevirkninger!S135</f>
        <v>0</v>
      </c>
      <c r="T3" s="29">
        <f>Registrer_nyttevirkninger!T135</f>
        <v>0</v>
      </c>
      <c r="U3" s="29">
        <f>Registrer_nyttevirkninger!U135</f>
        <v>0</v>
      </c>
      <c r="V3" s="29">
        <f>Registrer_nyttevirkninger!V135</f>
        <v>0</v>
      </c>
      <c r="W3" s="29">
        <f>Registrer_nyttevirkninger!W135</f>
        <v>0</v>
      </c>
      <c r="X3" s="29">
        <f>Registrer_nyttevirkninger!X135</f>
        <v>0</v>
      </c>
      <c r="Y3" s="29">
        <f>Registrer_nyttevirkninger!Y135</f>
        <v>0</v>
      </c>
      <c r="Z3" s="29">
        <f>Registrer_nyttevirkninger!Z135</f>
        <v>0</v>
      </c>
      <c r="AA3" s="29">
        <f>Registrer_nyttevirkninger!AA135</f>
        <v>0</v>
      </c>
      <c r="AB3" s="29">
        <f>Registrer_nyttevirkninger!AB135</f>
        <v>0</v>
      </c>
      <c r="AC3" s="29">
        <f>Registrer_nyttevirkninger!AC135</f>
        <v>0</v>
      </c>
      <c r="AD3" s="29">
        <f>Registrer_nyttevirkninger!AD135</f>
        <v>0</v>
      </c>
      <c r="AE3" s="29">
        <f>Registrer_nyttevirkninger!AE135</f>
        <v>0</v>
      </c>
      <c r="AF3" s="29">
        <f>Registrer_nyttevirkninger!AF135</f>
        <v>0</v>
      </c>
      <c r="AG3" s="29">
        <f>Registrer_nyttevirkninger!AG135</f>
        <v>0</v>
      </c>
      <c r="AH3" s="29">
        <f>Registrer_nyttevirkninger!AH135</f>
        <v>0</v>
      </c>
      <c r="AI3" s="29">
        <f>Registrer_nyttevirkninger!AI135</f>
        <v>0</v>
      </c>
      <c r="AJ3" s="29">
        <f>Registrer_nyttevirkninger!AJ135</f>
        <v>0</v>
      </c>
      <c r="AK3" s="29">
        <f>Registrer_nyttevirkninger!AK135</f>
        <v>0</v>
      </c>
      <c r="AL3" s="29">
        <f>Registrer_nyttevirkninger!AL135</f>
        <v>0</v>
      </c>
      <c r="AM3" s="29">
        <f>Registrer_nyttevirkninger!AM135</f>
        <v>0</v>
      </c>
      <c r="AN3" s="29">
        <f>Registrer_nyttevirkninger!AN135</f>
        <v>0</v>
      </c>
      <c r="AO3" s="29">
        <f>Registrer_nyttevirkninger!AO135</f>
        <v>0</v>
      </c>
      <c r="AP3" s="29">
        <f>Registrer_nyttevirkninger!AP135</f>
        <v>0</v>
      </c>
      <c r="AQ3" s="29">
        <f>Registrer_nyttevirkninger!AQ135</f>
        <v>0</v>
      </c>
    </row>
    <row r="4" spans="1:43" x14ac:dyDescent="0.25">
      <c r="A4" s="95" t="str">
        <f>Registrer_nyttevirkninger!A136</f>
        <v>Reduksjon i drift- og vedlikeholdskostnader i virksomheten</v>
      </c>
      <c r="B4" s="95" t="str">
        <f>Registrer_nyttevirkninger!B136</f>
        <v>"</v>
      </c>
      <c r="C4" s="29">
        <f>Registrer_nyttevirkninger!C136</f>
        <v>0</v>
      </c>
      <c r="D4" s="29">
        <f>Registrer_nyttevirkninger!D136</f>
        <v>0</v>
      </c>
      <c r="E4" s="29">
        <f>Registrer_nyttevirkninger!E136</f>
        <v>0</v>
      </c>
      <c r="F4" s="29">
        <f>Registrer_nyttevirkninger!F136</f>
        <v>0</v>
      </c>
      <c r="G4" s="29">
        <f>Registrer_nyttevirkninger!G136</f>
        <v>0</v>
      </c>
      <c r="H4" s="29">
        <f>Registrer_nyttevirkninger!H136</f>
        <v>0</v>
      </c>
      <c r="I4" s="29">
        <f>Registrer_nyttevirkninger!I136</f>
        <v>0</v>
      </c>
      <c r="J4" s="29">
        <f>Registrer_nyttevirkninger!J136</f>
        <v>0</v>
      </c>
      <c r="K4" s="29">
        <f>Registrer_nyttevirkninger!K136</f>
        <v>0</v>
      </c>
      <c r="L4" s="29">
        <f>Registrer_nyttevirkninger!L136</f>
        <v>0</v>
      </c>
      <c r="M4" s="29">
        <f>Registrer_nyttevirkninger!M136</f>
        <v>0</v>
      </c>
      <c r="N4" s="29">
        <f>Registrer_nyttevirkninger!N136</f>
        <v>0</v>
      </c>
      <c r="O4" s="29">
        <f>Registrer_nyttevirkninger!O136</f>
        <v>0</v>
      </c>
      <c r="P4" s="29">
        <f>Registrer_nyttevirkninger!P136</f>
        <v>0</v>
      </c>
      <c r="Q4" s="29">
        <f>Registrer_nyttevirkninger!Q136</f>
        <v>0</v>
      </c>
      <c r="R4" s="29">
        <f>Registrer_nyttevirkninger!R136</f>
        <v>0</v>
      </c>
      <c r="S4" s="29">
        <f>Registrer_nyttevirkninger!S136</f>
        <v>0</v>
      </c>
      <c r="T4" s="29">
        <f>Registrer_nyttevirkninger!T136</f>
        <v>0</v>
      </c>
      <c r="U4" s="29">
        <f>Registrer_nyttevirkninger!U136</f>
        <v>0</v>
      </c>
      <c r="V4" s="29">
        <f>Registrer_nyttevirkninger!V136</f>
        <v>0</v>
      </c>
      <c r="W4" s="29">
        <f>Registrer_nyttevirkninger!W136</f>
        <v>0</v>
      </c>
      <c r="X4" s="29">
        <f>Registrer_nyttevirkninger!X136</f>
        <v>0</v>
      </c>
      <c r="Y4" s="29">
        <f>Registrer_nyttevirkninger!Y136</f>
        <v>0</v>
      </c>
      <c r="Z4" s="29">
        <f>Registrer_nyttevirkninger!Z136</f>
        <v>0</v>
      </c>
      <c r="AA4" s="29">
        <f>Registrer_nyttevirkninger!AA136</f>
        <v>0</v>
      </c>
      <c r="AB4" s="29">
        <f>Registrer_nyttevirkninger!AB136</f>
        <v>0</v>
      </c>
      <c r="AC4" s="29">
        <f>Registrer_nyttevirkninger!AC136</f>
        <v>0</v>
      </c>
      <c r="AD4" s="29">
        <f>Registrer_nyttevirkninger!AD136</f>
        <v>0</v>
      </c>
      <c r="AE4" s="29">
        <f>Registrer_nyttevirkninger!AE136</f>
        <v>0</v>
      </c>
      <c r="AF4" s="29">
        <f>Registrer_nyttevirkninger!AF136</f>
        <v>0</v>
      </c>
      <c r="AG4" s="29">
        <f>Registrer_nyttevirkninger!AG136</f>
        <v>0</v>
      </c>
      <c r="AH4" s="29">
        <f>Registrer_nyttevirkninger!AH136</f>
        <v>0</v>
      </c>
      <c r="AI4" s="29">
        <f>Registrer_nyttevirkninger!AI136</f>
        <v>0</v>
      </c>
      <c r="AJ4" s="29">
        <f>Registrer_nyttevirkninger!AJ136</f>
        <v>0</v>
      </c>
      <c r="AK4" s="29">
        <f>Registrer_nyttevirkninger!AK136</f>
        <v>0</v>
      </c>
      <c r="AL4" s="29">
        <f>Registrer_nyttevirkninger!AL136</f>
        <v>0</v>
      </c>
      <c r="AM4" s="29">
        <f>Registrer_nyttevirkninger!AM136</f>
        <v>0</v>
      </c>
      <c r="AN4" s="29">
        <f>Registrer_nyttevirkninger!AN136</f>
        <v>0</v>
      </c>
      <c r="AO4" s="29">
        <f>Registrer_nyttevirkninger!AO136</f>
        <v>0</v>
      </c>
      <c r="AP4" s="29">
        <f>Registrer_nyttevirkninger!AP136</f>
        <v>0</v>
      </c>
      <c r="AQ4" s="29">
        <f>Registrer_nyttevirkninger!AQ136</f>
        <v>0</v>
      </c>
    </row>
    <row r="5" spans="1:43" x14ac:dyDescent="0.25">
      <c r="A5" s="95" t="str">
        <f>Registrer_nyttevirkninger!A137</f>
        <v>Økte inntekter i virksomheten</v>
      </c>
      <c r="B5" s="95" t="str">
        <f>Registrer_nyttevirkninger!B137</f>
        <v>"</v>
      </c>
      <c r="C5" s="29">
        <f>Registrer_nyttevirkninger!C137</f>
        <v>0</v>
      </c>
      <c r="D5" s="29">
        <f>Registrer_nyttevirkninger!D137</f>
        <v>0</v>
      </c>
      <c r="E5" s="29">
        <f>Registrer_nyttevirkninger!E137</f>
        <v>0</v>
      </c>
      <c r="F5" s="29">
        <f>Registrer_nyttevirkninger!F137</f>
        <v>0</v>
      </c>
      <c r="G5" s="29">
        <f>Registrer_nyttevirkninger!G137</f>
        <v>0</v>
      </c>
      <c r="H5" s="29">
        <f>Registrer_nyttevirkninger!H137</f>
        <v>0</v>
      </c>
      <c r="I5" s="29">
        <f>Registrer_nyttevirkninger!I137</f>
        <v>0</v>
      </c>
      <c r="J5" s="29">
        <f>Registrer_nyttevirkninger!J137</f>
        <v>0</v>
      </c>
      <c r="K5" s="29">
        <f>Registrer_nyttevirkninger!K137</f>
        <v>0</v>
      </c>
      <c r="L5" s="29">
        <f>Registrer_nyttevirkninger!L137</f>
        <v>0</v>
      </c>
      <c r="M5" s="29">
        <f>Registrer_nyttevirkninger!M137</f>
        <v>0</v>
      </c>
      <c r="N5" s="29">
        <f>Registrer_nyttevirkninger!N137</f>
        <v>0</v>
      </c>
      <c r="O5" s="29">
        <f>Registrer_nyttevirkninger!O137</f>
        <v>0</v>
      </c>
      <c r="P5" s="29">
        <f>Registrer_nyttevirkninger!P137</f>
        <v>0</v>
      </c>
      <c r="Q5" s="29">
        <f>Registrer_nyttevirkninger!Q137</f>
        <v>0</v>
      </c>
      <c r="R5" s="29">
        <f>Registrer_nyttevirkninger!R137</f>
        <v>0</v>
      </c>
      <c r="S5" s="29">
        <f>Registrer_nyttevirkninger!S137</f>
        <v>0</v>
      </c>
      <c r="T5" s="29">
        <f>Registrer_nyttevirkninger!T137</f>
        <v>0</v>
      </c>
      <c r="U5" s="29">
        <f>Registrer_nyttevirkninger!U137</f>
        <v>0</v>
      </c>
      <c r="V5" s="29">
        <f>Registrer_nyttevirkninger!V137</f>
        <v>0</v>
      </c>
      <c r="W5" s="29">
        <f>Registrer_nyttevirkninger!W137</f>
        <v>0</v>
      </c>
      <c r="X5" s="29">
        <f>Registrer_nyttevirkninger!X137</f>
        <v>0</v>
      </c>
      <c r="Y5" s="29">
        <f>Registrer_nyttevirkninger!Y137</f>
        <v>0</v>
      </c>
      <c r="Z5" s="29">
        <f>Registrer_nyttevirkninger!Z137</f>
        <v>0</v>
      </c>
      <c r="AA5" s="29">
        <f>Registrer_nyttevirkninger!AA137</f>
        <v>0</v>
      </c>
      <c r="AB5" s="29">
        <f>Registrer_nyttevirkninger!AB137</f>
        <v>0</v>
      </c>
      <c r="AC5" s="29">
        <f>Registrer_nyttevirkninger!AC137</f>
        <v>0</v>
      </c>
      <c r="AD5" s="29">
        <f>Registrer_nyttevirkninger!AD137</f>
        <v>0</v>
      </c>
      <c r="AE5" s="29">
        <f>Registrer_nyttevirkninger!AE137</f>
        <v>0</v>
      </c>
      <c r="AF5" s="29">
        <f>Registrer_nyttevirkninger!AF137</f>
        <v>0</v>
      </c>
      <c r="AG5" s="29">
        <f>Registrer_nyttevirkninger!AG137</f>
        <v>0</v>
      </c>
      <c r="AH5" s="29">
        <f>Registrer_nyttevirkninger!AH137</f>
        <v>0</v>
      </c>
      <c r="AI5" s="29">
        <f>Registrer_nyttevirkninger!AI137</f>
        <v>0</v>
      </c>
      <c r="AJ5" s="29">
        <f>Registrer_nyttevirkninger!AJ137</f>
        <v>0</v>
      </c>
      <c r="AK5" s="29">
        <f>Registrer_nyttevirkninger!AK137</f>
        <v>0</v>
      </c>
      <c r="AL5" s="29">
        <f>Registrer_nyttevirkninger!AL137</f>
        <v>0</v>
      </c>
      <c r="AM5" s="29">
        <f>Registrer_nyttevirkninger!AM137</f>
        <v>0</v>
      </c>
      <c r="AN5" s="29">
        <f>Registrer_nyttevirkninger!AN137</f>
        <v>0</v>
      </c>
      <c r="AO5" s="29">
        <f>Registrer_nyttevirkninger!AO137</f>
        <v>0</v>
      </c>
      <c r="AP5" s="29">
        <f>Registrer_nyttevirkninger!AP137</f>
        <v>0</v>
      </c>
      <c r="AQ5" s="29">
        <f>Registrer_nyttevirkninger!AQ137</f>
        <v>0</v>
      </c>
    </row>
    <row r="6" spans="1:43" x14ac:dyDescent="0.25">
      <c r="A6" s="96" t="str">
        <f>Registrer_nyttevirkninger!A138</f>
        <v>Sum nytte - virksomheten</v>
      </c>
      <c r="B6" s="96" t="str">
        <f>Registrer_nyttevirkninger!B138</f>
        <v>"</v>
      </c>
      <c r="C6" s="150">
        <f>Registrer_nyttevirkninger!C138</f>
        <v>0</v>
      </c>
      <c r="D6" s="150">
        <f>Registrer_nyttevirkninger!D138</f>
        <v>0</v>
      </c>
      <c r="E6" s="150">
        <f>Registrer_nyttevirkninger!E138</f>
        <v>0</v>
      </c>
      <c r="F6" s="150">
        <f>Registrer_nyttevirkninger!F138</f>
        <v>0</v>
      </c>
      <c r="G6" s="150">
        <f>Registrer_nyttevirkninger!G138</f>
        <v>0</v>
      </c>
      <c r="H6" s="150">
        <f>Registrer_nyttevirkninger!H138</f>
        <v>0</v>
      </c>
      <c r="I6" s="150">
        <f>Registrer_nyttevirkninger!I138</f>
        <v>0</v>
      </c>
      <c r="J6" s="150">
        <f>Registrer_nyttevirkninger!J138</f>
        <v>0</v>
      </c>
      <c r="K6" s="150">
        <f>Registrer_nyttevirkninger!K138</f>
        <v>0</v>
      </c>
      <c r="L6" s="150">
        <f>Registrer_nyttevirkninger!L138</f>
        <v>0</v>
      </c>
      <c r="M6" s="150">
        <f>Registrer_nyttevirkninger!M138</f>
        <v>0</v>
      </c>
      <c r="N6" s="150">
        <f>Registrer_nyttevirkninger!N138</f>
        <v>0</v>
      </c>
      <c r="O6" s="150">
        <f>Registrer_nyttevirkninger!O138</f>
        <v>0</v>
      </c>
      <c r="P6" s="150">
        <f>Registrer_nyttevirkninger!P138</f>
        <v>0</v>
      </c>
      <c r="Q6" s="150">
        <f>Registrer_nyttevirkninger!Q138</f>
        <v>0</v>
      </c>
      <c r="R6" s="150">
        <f>Registrer_nyttevirkninger!R138</f>
        <v>0</v>
      </c>
      <c r="S6" s="150">
        <f>Registrer_nyttevirkninger!S138</f>
        <v>0</v>
      </c>
      <c r="T6" s="150">
        <f>Registrer_nyttevirkninger!T138</f>
        <v>0</v>
      </c>
      <c r="U6" s="150">
        <f>Registrer_nyttevirkninger!U138</f>
        <v>0</v>
      </c>
      <c r="V6" s="150">
        <f>Registrer_nyttevirkninger!V138</f>
        <v>0</v>
      </c>
      <c r="W6" s="150">
        <f>Registrer_nyttevirkninger!W138</f>
        <v>0</v>
      </c>
      <c r="X6" s="150">
        <f>Registrer_nyttevirkninger!X138</f>
        <v>0</v>
      </c>
      <c r="Y6" s="150">
        <f>Registrer_nyttevirkninger!Y138</f>
        <v>0</v>
      </c>
      <c r="Z6" s="150">
        <f>Registrer_nyttevirkninger!Z138</f>
        <v>0</v>
      </c>
      <c r="AA6" s="150">
        <f>Registrer_nyttevirkninger!AA138</f>
        <v>0</v>
      </c>
      <c r="AB6" s="150">
        <f>Registrer_nyttevirkninger!AB138</f>
        <v>0</v>
      </c>
      <c r="AC6" s="150">
        <f>Registrer_nyttevirkninger!AC138</f>
        <v>0</v>
      </c>
      <c r="AD6" s="150">
        <f>Registrer_nyttevirkninger!AD138</f>
        <v>0</v>
      </c>
      <c r="AE6" s="150">
        <f>Registrer_nyttevirkninger!AE138</f>
        <v>0</v>
      </c>
      <c r="AF6" s="150">
        <f>Registrer_nyttevirkninger!AF138</f>
        <v>0</v>
      </c>
      <c r="AG6" s="150">
        <f>Registrer_nyttevirkninger!AG138</f>
        <v>0</v>
      </c>
      <c r="AH6" s="150">
        <f>Registrer_nyttevirkninger!AH138</f>
        <v>0</v>
      </c>
      <c r="AI6" s="150">
        <f>Registrer_nyttevirkninger!AI138</f>
        <v>0</v>
      </c>
      <c r="AJ6" s="150">
        <f>Registrer_nyttevirkninger!AJ138</f>
        <v>0</v>
      </c>
      <c r="AK6" s="150">
        <f>Registrer_nyttevirkninger!AK138</f>
        <v>0</v>
      </c>
      <c r="AL6" s="150">
        <f>Registrer_nyttevirkninger!AL138</f>
        <v>0</v>
      </c>
      <c r="AM6" s="150">
        <f>Registrer_nyttevirkninger!AM138</f>
        <v>0</v>
      </c>
      <c r="AN6" s="150">
        <f>Registrer_nyttevirkninger!AN138</f>
        <v>0</v>
      </c>
      <c r="AO6" s="150">
        <f>Registrer_nyttevirkninger!AO138</f>
        <v>0</v>
      </c>
      <c r="AP6" s="150">
        <f>Registrer_nyttevirkninger!AP138</f>
        <v>0</v>
      </c>
      <c r="AQ6" s="150">
        <f>Registrer_nyttevirkninger!AQ138</f>
        <v>0</v>
      </c>
    </row>
    <row r="8" spans="1:43" x14ac:dyDescent="0.25">
      <c r="A8" s="93" t="str">
        <f>Registrer_nyttevirkninger!A140</f>
        <v>Nyttevirkninger i andre statlige virksomheter</v>
      </c>
      <c r="B8" s="9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row>
    <row r="9" spans="1:43" x14ac:dyDescent="0.25">
      <c r="A9" s="95" t="str">
        <f>Registrer_nyttevirkninger!A141</f>
        <v>Tidsbesparelse i andre statlige virksomheter</v>
      </c>
      <c r="B9" s="95" t="str">
        <f>Registrer_nyttevirkninger!B141</f>
        <v>I kroner</v>
      </c>
      <c r="C9" s="29">
        <f>Registrer_nyttevirkninger!C141</f>
        <v>0</v>
      </c>
      <c r="D9" s="29">
        <f>Registrer_nyttevirkninger!D141</f>
        <v>893015.73302287492</v>
      </c>
      <c r="E9" s="29">
        <f>Registrer_nyttevirkninger!E141</f>
        <v>1809249.8751043444</v>
      </c>
      <c r="F9" s="29">
        <f>Registrer_nyttevirkninger!F141</f>
        <v>2749155.1852210513</v>
      </c>
      <c r="G9" s="29">
        <f>Registrer_nyttevirkninger!G141</f>
        <v>3713192.2701719003</v>
      </c>
      <c r="H9" s="29">
        <f>Registrer_nyttevirkninger!H141</f>
        <v>4701829.7121051671</v>
      </c>
      <c r="I9" s="29">
        <f>Registrer_nyttevirkninger!I141</f>
        <v>5715544.1980350418</v>
      </c>
      <c r="J9" s="29">
        <f>Registrer_nyttevirkninger!J141</f>
        <v>6754820.6513777468</v>
      </c>
      <c r="K9" s="29">
        <f>Registrer_nyttevirkninger!K141</f>
        <v>7820152.3655378949</v>
      </c>
      <c r="L9" s="29">
        <f>Registrer_nyttevirkninger!L141</f>
        <v>9002061.757147599</v>
      </c>
      <c r="M9" s="29">
        <f>Registrer_nyttevirkninger!M141</f>
        <v>0</v>
      </c>
      <c r="N9" s="29">
        <f>Registrer_nyttevirkninger!N141</f>
        <v>0</v>
      </c>
      <c r="O9" s="29">
        <f>Registrer_nyttevirkninger!O141</f>
        <v>0</v>
      </c>
      <c r="P9" s="29">
        <f>Registrer_nyttevirkninger!P141</f>
        <v>0</v>
      </c>
      <c r="Q9" s="29">
        <f>Registrer_nyttevirkninger!Q141</f>
        <v>0</v>
      </c>
      <c r="R9" s="29">
        <f>Registrer_nyttevirkninger!R141</f>
        <v>0</v>
      </c>
      <c r="S9" s="29">
        <f>Registrer_nyttevirkninger!S141</f>
        <v>0</v>
      </c>
      <c r="T9" s="29">
        <f>Registrer_nyttevirkninger!T141</f>
        <v>0</v>
      </c>
      <c r="U9" s="29">
        <f>Registrer_nyttevirkninger!U141</f>
        <v>0</v>
      </c>
      <c r="V9" s="29">
        <f>Registrer_nyttevirkninger!V141</f>
        <v>0</v>
      </c>
      <c r="W9" s="29">
        <f>Registrer_nyttevirkninger!W141</f>
        <v>0</v>
      </c>
      <c r="X9" s="29">
        <f>Registrer_nyttevirkninger!X141</f>
        <v>0</v>
      </c>
      <c r="Y9" s="29">
        <f>Registrer_nyttevirkninger!Y141</f>
        <v>0</v>
      </c>
      <c r="Z9" s="29">
        <f>Registrer_nyttevirkninger!Z141</f>
        <v>0</v>
      </c>
      <c r="AA9" s="29">
        <f>Registrer_nyttevirkninger!AA141</f>
        <v>0</v>
      </c>
      <c r="AB9" s="29">
        <f>Registrer_nyttevirkninger!AB141</f>
        <v>0</v>
      </c>
      <c r="AC9" s="29">
        <f>Registrer_nyttevirkninger!AC141</f>
        <v>0</v>
      </c>
      <c r="AD9" s="29">
        <f>Registrer_nyttevirkninger!AD141</f>
        <v>0</v>
      </c>
      <c r="AE9" s="29">
        <f>Registrer_nyttevirkninger!AE141</f>
        <v>0</v>
      </c>
      <c r="AF9" s="29">
        <f>Registrer_nyttevirkninger!AF141</f>
        <v>0</v>
      </c>
      <c r="AG9" s="29">
        <f>Registrer_nyttevirkninger!AG141</f>
        <v>0</v>
      </c>
      <c r="AH9" s="29">
        <f>Registrer_nyttevirkninger!AH141</f>
        <v>0</v>
      </c>
      <c r="AI9" s="29">
        <f>Registrer_nyttevirkninger!AI141</f>
        <v>0</v>
      </c>
      <c r="AJ9" s="29">
        <f>Registrer_nyttevirkninger!AJ141</f>
        <v>0</v>
      </c>
      <c r="AK9" s="29">
        <f>Registrer_nyttevirkninger!AK141</f>
        <v>0</v>
      </c>
      <c r="AL9" s="29">
        <f>Registrer_nyttevirkninger!AL141</f>
        <v>0</v>
      </c>
      <c r="AM9" s="29">
        <f>Registrer_nyttevirkninger!AM141</f>
        <v>0</v>
      </c>
      <c r="AN9" s="29">
        <f>Registrer_nyttevirkninger!AN141</f>
        <v>0</v>
      </c>
      <c r="AO9" s="29">
        <f>Registrer_nyttevirkninger!AO141</f>
        <v>0</v>
      </c>
      <c r="AP9" s="29">
        <f>Registrer_nyttevirkninger!AP141</f>
        <v>0</v>
      </c>
      <c r="AQ9" s="29">
        <f>Registrer_nyttevirkninger!AQ141</f>
        <v>0</v>
      </c>
    </row>
    <row r="10" spans="1:43" x14ac:dyDescent="0.25">
      <c r="A10" s="95" t="str">
        <f>Registrer_nyttevirkninger!A142</f>
        <v>Reduksjon i drift- og vedlikeholdskostnader i andre statlige virksomheter</v>
      </c>
      <c r="B10" s="95" t="str">
        <f>Registrer_nyttevirkninger!B142</f>
        <v>"</v>
      </c>
      <c r="C10" s="29">
        <f>Registrer_nyttevirkninger!C142</f>
        <v>0</v>
      </c>
      <c r="D10" s="29">
        <f>Registrer_nyttevirkninger!D142</f>
        <v>0</v>
      </c>
      <c r="E10" s="29">
        <f>Registrer_nyttevirkninger!E142</f>
        <v>0</v>
      </c>
      <c r="F10" s="29">
        <f>Registrer_nyttevirkninger!F142</f>
        <v>0</v>
      </c>
      <c r="G10" s="29">
        <f>Registrer_nyttevirkninger!G142</f>
        <v>0</v>
      </c>
      <c r="H10" s="29">
        <f>Registrer_nyttevirkninger!H142</f>
        <v>0</v>
      </c>
      <c r="I10" s="29">
        <f>Registrer_nyttevirkninger!I142</f>
        <v>0</v>
      </c>
      <c r="J10" s="29">
        <f>Registrer_nyttevirkninger!J142</f>
        <v>0</v>
      </c>
      <c r="K10" s="29">
        <f>Registrer_nyttevirkninger!K142</f>
        <v>0</v>
      </c>
      <c r="L10" s="29">
        <f>Registrer_nyttevirkninger!L142</f>
        <v>0</v>
      </c>
      <c r="M10" s="29">
        <f>Registrer_nyttevirkninger!M142</f>
        <v>0</v>
      </c>
      <c r="N10" s="29">
        <f>Registrer_nyttevirkninger!N142</f>
        <v>0</v>
      </c>
      <c r="O10" s="29">
        <f>Registrer_nyttevirkninger!O142</f>
        <v>0</v>
      </c>
      <c r="P10" s="29">
        <f>Registrer_nyttevirkninger!P142</f>
        <v>0</v>
      </c>
      <c r="Q10" s="29">
        <f>Registrer_nyttevirkninger!Q142</f>
        <v>0</v>
      </c>
      <c r="R10" s="29">
        <f>Registrer_nyttevirkninger!R142</f>
        <v>0</v>
      </c>
      <c r="S10" s="29">
        <f>Registrer_nyttevirkninger!S142</f>
        <v>0</v>
      </c>
      <c r="T10" s="29">
        <f>Registrer_nyttevirkninger!T142</f>
        <v>0</v>
      </c>
      <c r="U10" s="29">
        <f>Registrer_nyttevirkninger!U142</f>
        <v>0</v>
      </c>
      <c r="V10" s="29">
        <f>Registrer_nyttevirkninger!V142</f>
        <v>0</v>
      </c>
      <c r="W10" s="29">
        <f>Registrer_nyttevirkninger!W142</f>
        <v>0</v>
      </c>
      <c r="X10" s="29">
        <f>Registrer_nyttevirkninger!X142</f>
        <v>0</v>
      </c>
      <c r="Y10" s="29">
        <f>Registrer_nyttevirkninger!Y142</f>
        <v>0</v>
      </c>
      <c r="Z10" s="29">
        <f>Registrer_nyttevirkninger!Z142</f>
        <v>0</v>
      </c>
      <c r="AA10" s="29">
        <f>Registrer_nyttevirkninger!AA142</f>
        <v>0</v>
      </c>
      <c r="AB10" s="29">
        <f>Registrer_nyttevirkninger!AB142</f>
        <v>0</v>
      </c>
      <c r="AC10" s="29">
        <f>Registrer_nyttevirkninger!AC142</f>
        <v>0</v>
      </c>
      <c r="AD10" s="29">
        <f>Registrer_nyttevirkninger!AD142</f>
        <v>0</v>
      </c>
      <c r="AE10" s="29">
        <f>Registrer_nyttevirkninger!AE142</f>
        <v>0</v>
      </c>
      <c r="AF10" s="29">
        <f>Registrer_nyttevirkninger!AF142</f>
        <v>0</v>
      </c>
      <c r="AG10" s="29">
        <f>Registrer_nyttevirkninger!AG142</f>
        <v>0</v>
      </c>
      <c r="AH10" s="29">
        <f>Registrer_nyttevirkninger!AH142</f>
        <v>0</v>
      </c>
      <c r="AI10" s="29">
        <f>Registrer_nyttevirkninger!AI142</f>
        <v>0</v>
      </c>
      <c r="AJ10" s="29">
        <f>Registrer_nyttevirkninger!AJ142</f>
        <v>0</v>
      </c>
      <c r="AK10" s="29">
        <f>Registrer_nyttevirkninger!AK142</f>
        <v>0</v>
      </c>
      <c r="AL10" s="29">
        <f>Registrer_nyttevirkninger!AL142</f>
        <v>0</v>
      </c>
      <c r="AM10" s="29">
        <f>Registrer_nyttevirkninger!AM142</f>
        <v>0</v>
      </c>
      <c r="AN10" s="29">
        <f>Registrer_nyttevirkninger!AN142</f>
        <v>0</v>
      </c>
      <c r="AO10" s="29">
        <f>Registrer_nyttevirkninger!AO142</f>
        <v>0</v>
      </c>
      <c r="AP10" s="29">
        <f>Registrer_nyttevirkninger!AP142</f>
        <v>0</v>
      </c>
      <c r="AQ10" s="29">
        <f>Registrer_nyttevirkninger!AQ142</f>
        <v>0</v>
      </c>
    </row>
    <row r="11" spans="1:43" x14ac:dyDescent="0.25">
      <c r="A11" s="95" t="str">
        <f>Registrer_nyttevirkninger!A143</f>
        <v>Økte inntekter i andre statlige virksomheter</v>
      </c>
      <c r="B11" s="95" t="str">
        <f>Registrer_nyttevirkninger!B143</f>
        <v>"</v>
      </c>
      <c r="C11" s="29">
        <f>Registrer_nyttevirkninger!C143</f>
        <v>0</v>
      </c>
      <c r="D11" s="29">
        <f>Registrer_nyttevirkninger!D143</f>
        <v>0</v>
      </c>
      <c r="E11" s="29">
        <f>Registrer_nyttevirkninger!E143</f>
        <v>0</v>
      </c>
      <c r="F11" s="29">
        <f>Registrer_nyttevirkninger!F143</f>
        <v>0</v>
      </c>
      <c r="G11" s="29">
        <f>Registrer_nyttevirkninger!G143</f>
        <v>0</v>
      </c>
      <c r="H11" s="29">
        <f>Registrer_nyttevirkninger!H143</f>
        <v>0</v>
      </c>
      <c r="I11" s="29">
        <f>Registrer_nyttevirkninger!I143</f>
        <v>0</v>
      </c>
      <c r="J11" s="29">
        <f>Registrer_nyttevirkninger!J143</f>
        <v>0</v>
      </c>
      <c r="K11" s="29">
        <f>Registrer_nyttevirkninger!K143</f>
        <v>0</v>
      </c>
      <c r="L11" s="29">
        <f>Registrer_nyttevirkninger!L143</f>
        <v>0</v>
      </c>
      <c r="M11" s="29">
        <f>Registrer_nyttevirkninger!M143</f>
        <v>0</v>
      </c>
      <c r="N11" s="29">
        <f>Registrer_nyttevirkninger!N143</f>
        <v>0</v>
      </c>
      <c r="O11" s="29">
        <f>Registrer_nyttevirkninger!O143</f>
        <v>0</v>
      </c>
      <c r="P11" s="29">
        <f>Registrer_nyttevirkninger!P143</f>
        <v>0</v>
      </c>
      <c r="Q11" s="29">
        <f>Registrer_nyttevirkninger!Q143</f>
        <v>0</v>
      </c>
      <c r="R11" s="29">
        <f>Registrer_nyttevirkninger!R143</f>
        <v>0</v>
      </c>
      <c r="S11" s="29">
        <f>Registrer_nyttevirkninger!S143</f>
        <v>0</v>
      </c>
      <c r="T11" s="29">
        <f>Registrer_nyttevirkninger!T143</f>
        <v>0</v>
      </c>
      <c r="U11" s="29">
        <f>Registrer_nyttevirkninger!U143</f>
        <v>0</v>
      </c>
      <c r="V11" s="29">
        <f>Registrer_nyttevirkninger!V143</f>
        <v>0</v>
      </c>
      <c r="W11" s="29">
        <f>Registrer_nyttevirkninger!W143</f>
        <v>0</v>
      </c>
      <c r="X11" s="29">
        <f>Registrer_nyttevirkninger!X143</f>
        <v>0</v>
      </c>
      <c r="Y11" s="29">
        <f>Registrer_nyttevirkninger!Y143</f>
        <v>0</v>
      </c>
      <c r="Z11" s="29">
        <f>Registrer_nyttevirkninger!Z143</f>
        <v>0</v>
      </c>
      <c r="AA11" s="29">
        <f>Registrer_nyttevirkninger!AA143</f>
        <v>0</v>
      </c>
      <c r="AB11" s="29">
        <f>Registrer_nyttevirkninger!AB143</f>
        <v>0</v>
      </c>
      <c r="AC11" s="29">
        <f>Registrer_nyttevirkninger!AC143</f>
        <v>0</v>
      </c>
      <c r="AD11" s="29">
        <f>Registrer_nyttevirkninger!AD143</f>
        <v>0</v>
      </c>
      <c r="AE11" s="29">
        <f>Registrer_nyttevirkninger!AE143</f>
        <v>0</v>
      </c>
      <c r="AF11" s="29">
        <f>Registrer_nyttevirkninger!AF143</f>
        <v>0</v>
      </c>
      <c r="AG11" s="29">
        <f>Registrer_nyttevirkninger!AG143</f>
        <v>0</v>
      </c>
      <c r="AH11" s="29">
        <f>Registrer_nyttevirkninger!AH143</f>
        <v>0</v>
      </c>
      <c r="AI11" s="29">
        <f>Registrer_nyttevirkninger!AI143</f>
        <v>0</v>
      </c>
      <c r="AJ11" s="29">
        <f>Registrer_nyttevirkninger!AJ143</f>
        <v>0</v>
      </c>
      <c r="AK11" s="29">
        <f>Registrer_nyttevirkninger!AK143</f>
        <v>0</v>
      </c>
      <c r="AL11" s="29">
        <f>Registrer_nyttevirkninger!AL143</f>
        <v>0</v>
      </c>
      <c r="AM11" s="29">
        <f>Registrer_nyttevirkninger!AM143</f>
        <v>0</v>
      </c>
      <c r="AN11" s="29">
        <f>Registrer_nyttevirkninger!AN143</f>
        <v>0</v>
      </c>
      <c r="AO11" s="29">
        <f>Registrer_nyttevirkninger!AO143</f>
        <v>0</v>
      </c>
      <c r="AP11" s="29">
        <f>Registrer_nyttevirkninger!AP143</f>
        <v>0</v>
      </c>
      <c r="AQ11" s="29">
        <f>Registrer_nyttevirkninger!AQ143</f>
        <v>0</v>
      </c>
    </row>
    <row r="12" spans="1:43" x14ac:dyDescent="0.25">
      <c r="A12" s="96" t="str">
        <f>Registrer_nyttevirkninger!A144</f>
        <v>Sum nytte - andre statlige virksomheter</v>
      </c>
      <c r="B12" s="96" t="str">
        <f>Registrer_nyttevirkninger!B144</f>
        <v>"</v>
      </c>
      <c r="C12" s="150">
        <f>Registrer_nyttevirkninger!C144</f>
        <v>0</v>
      </c>
      <c r="D12" s="150">
        <f>Registrer_nyttevirkninger!D144</f>
        <v>893015.73302287492</v>
      </c>
      <c r="E12" s="150">
        <f>Registrer_nyttevirkninger!E144</f>
        <v>1809249.8751043444</v>
      </c>
      <c r="F12" s="150">
        <f>Registrer_nyttevirkninger!F144</f>
        <v>2749155.1852210513</v>
      </c>
      <c r="G12" s="150">
        <f>Registrer_nyttevirkninger!G144</f>
        <v>3713192.2701719003</v>
      </c>
      <c r="H12" s="150">
        <f>Registrer_nyttevirkninger!H144</f>
        <v>4701829.7121051671</v>
      </c>
      <c r="I12" s="150">
        <f>Registrer_nyttevirkninger!I144</f>
        <v>5715544.1980350418</v>
      </c>
      <c r="J12" s="150">
        <f>Registrer_nyttevirkninger!J144</f>
        <v>6754820.6513777468</v>
      </c>
      <c r="K12" s="150">
        <f>Registrer_nyttevirkninger!K144</f>
        <v>7820152.3655378949</v>
      </c>
      <c r="L12" s="150">
        <f>Registrer_nyttevirkninger!L144</f>
        <v>9002061.757147599</v>
      </c>
      <c r="M12" s="150">
        <f>Registrer_nyttevirkninger!M144</f>
        <v>0</v>
      </c>
      <c r="N12" s="150">
        <f>Registrer_nyttevirkninger!N144</f>
        <v>0</v>
      </c>
      <c r="O12" s="150">
        <f>Registrer_nyttevirkninger!O144</f>
        <v>0</v>
      </c>
      <c r="P12" s="150">
        <f>Registrer_nyttevirkninger!P144</f>
        <v>0</v>
      </c>
      <c r="Q12" s="150">
        <f>Registrer_nyttevirkninger!Q144</f>
        <v>0</v>
      </c>
      <c r="R12" s="150">
        <f>Registrer_nyttevirkninger!R144</f>
        <v>0</v>
      </c>
      <c r="S12" s="150">
        <f>Registrer_nyttevirkninger!S144</f>
        <v>0</v>
      </c>
      <c r="T12" s="150">
        <f>Registrer_nyttevirkninger!T144</f>
        <v>0</v>
      </c>
      <c r="U12" s="150">
        <f>Registrer_nyttevirkninger!U144</f>
        <v>0</v>
      </c>
      <c r="V12" s="150">
        <f>Registrer_nyttevirkninger!V144</f>
        <v>0</v>
      </c>
      <c r="W12" s="150">
        <f>Registrer_nyttevirkninger!W144</f>
        <v>0</v>
      </c>
      <c r="X12" s="150">
        <f>Registrer_nyttevirkninger!X144</f>
        <v>0</v>
      </c>
      <c r="Y12" s="150">
        <f>Registrer_nyttevirkninger!Y144</f>
        <v>0</v>
      </c>
      <c r="Z12" s="150">
        <f>Registrer_nyttevirkninger!Z144</f>
        <v>0</v>
      </c>
      <c r="AA12" s="150">
        <f>Registrer_nyttevirkninger!AA144</f>
        <v>0</v>
      </c>
      <c r="AB12" s="150">
        <f>Registrer_nyttevirkninger!AB144</f>
        <v>0</v>
      </c>
      <c r="AC12" s="150">
        <f>Registrer_nyttevirkninger!AC144</f>
        <v>0</v>
      </c>
      <c r="AD12" s="150">
        <f>Registrer_nyttevirkninger!AD144</f>
        <v>0</v>
      </c>
      <c r="AE12" s="150">
        <f>Registrer_nyttevirkninger!AE144</f>
        <v>0</v>
      </c>
      <c r="AF12" s="150">
        <f>Registrer_nyttevirkninger!AF144</f>
        <v>0</v>
      </c>
      <c r="AG12" s="150">
        <f>Registrer_nyttevirkninger!AG144</f>
        <v>0</v>
      </c>
      <c r="AH12" s="150">
        <f>Registrer_nyttevirkninger!AH144</f>
        <v>0</v>
      </c>
      <c r="AI12" s="150">
        <f>Registrer_nyttevirkninger!AI144</f>
        <v>0</v>
      </c>
      <c r="AJ12" s="150">
        <f>Registrer_nyttevirkninger!AJ144</f>
        <v>0</v>
      </c>
      <c r="AK12" s="150">
        <f>Registrer_nyttevirkninger!AK144</f>
        <v>0</v>
      </c>
      <c r="AL12" s="150">
        <f>Registrer_nyttevirkninger!AL144</f>
        <v>0</v>
      </c>
      <c r="AM12" s="150">
        <f>Registrer_nyttevirkninger!AM144</f>
        <v>0</v>
      </c>
      <c r="AN12" s="150">
        <f>Registrer_nyttevirkninger!AN144</f>
        <v>0</v>
      </c>
      <c r="AO12" s="150">
        <f>Registrer_nyttevirkninger!AO144</f>
        <v>0</v>
      </c>
      <c r="AP12" s="150">
        <f>Registrer_nyttevirkninger!AP144</f>
        <v>0</v>
      </c>
      <c r="AQ12" s="150">
        <f>Registrer_nyttevirkninger!AQ144</f>
        <v>0</v>
      </c>
    </row>
    <row r="14" spans="1:43" x14ac:dyDescent="0.25">
      <c r="A14" s="93" t="str">
        <f>Registrer_nyttevirkninger!A146</f>
        <v>Nyttevirkninger i kommunal sektor</v>
      </c>
      <c r="B14" s="9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row>
    <row r="15" spans="1:43" x14ac:dyDescent="0.25">
      <c r="A15" s="95" t="str">
        <f>Registrer_nyttevirkninger!A147</f>
        <v>Tidsbesparelse i kommunal sektor</v>
      </c>
      <c r="B15" s="95" t="str">
        <f>Registrer_nyttevirkninger!B147</f>
        <v>I kroner</v>
      </c>
      <c r="C15" s="29">
        <f>Registrer_nyttevirkninger!C147</f>
        <v>0</v>
      </c>
      <c r="D15" s="29">
        <f>Registrer_nyttevirkninger!D147</f>
        <v>2083703.3770533747</v>
      </c>
      <c r="E15" s="29">
        <f>Registrer_nyttevirkninger!E147</f>
        <v>4221583.041910137</v>
      </c>
      <c r="F15" s="29">
        <f>Registrer_nyttevirkninger!F147</f>
        <v>6414695.4321824526</v>
      </c>
      <c r="G15" s="29">
        <f>Registrer_nyttevirkninger!G147</f>
        <v>8664115.297067767</v>
      </c>
      <c r="H15" s="29">
        <f>Registrer_nyttevirkninger!H147</f>
        <v>10970935.994912058</v>
      </c>
      <c r="I15" s="29">
        <f>Registrer_nyttevirkninger!I147</f>
        <v>13336269.795415098</v>
      </c>
      <c r="J15" s="29">
        <f>Registrer_nyttevirkninger!J147</f>
        <v>15761248.186548075</v>
      </c>
      <c r="K15" s="29">
        <f>Registrer_nyttevirkninger!K147</f>
        <v>18247022.186255086</v>
      </c>
      <c r="L15" s="29">
        <f>Registrer_nyttevirkninger!L147</f>
        <v>21004810.76667773</v>
      </c>
      <c r="M15" s="29">
        <f>Registrer_nyttevirkninger!M147</f>
        <v>0</v>
      </c>
      <c r="N15" s="29">
        <f>Registrer_nyttevirkninger!N147</f>
        <v>0</v>
      </c>
      <c r="O15" s="29">
        <f>Registrer_nyttevirkninger!O147</f>
        <v>0</v>
      </c>
      <c r="P15" s="29">
        <f>Registrer_nyttevirkninger!P147</f>
        <v>0</v>
      </c>
      <c r="Q15" s="29">
        <f>Registrer_nyttevirkninger!Q147</f>
        <v>0</v>
      </c>
      <c r="R15" s="29">
        <f>Registrer_nyttevirkninger!R147</f>
        <v>0</v>
      </c>
      <c r="S15" s="29">
        <f>Registrer_nyttevirkninger!S147</f>
        <v>0</v>
      </c>
      <c r="T15" s="29">
        <f>Registrer_nyttevirkninger!T147</f>
        <v>0</v>
      </c>
      <c r="U15" s="29">
        <f>Registrer_nyttevirkninger!U147</f>
        <v>0</v>
      </c>
      <c r="V15" s="29">
        <f>Registrer_nyttevirkninger!V147</f>
        <v>0</v>
      </c>
      <c r="W15" s="29">
        <f>Registrer_nyttevirkninger!W147</f>
        <v>0</v>
      </c>
      <c r="X15" s="29">
        <f>Registrer_nyttevirkninger!X147</f>
        <v>0</v>
      </c>
      <c r="Y15" s="29">
        <f>Registrer_nyttevirkninger!Y147</f>
        <v>0</v>
      </c>
      <c r="Z15" s="29">
        <f>Registrer_nyttevirkninger!Z147</f>
        <v>0</v>
      </c>
      <c r="AA15" s="29">
        <f>Registrer_nyttevirkninger!AA147</f>
        <v>0</v>
      </c>
      <c r="AB15" s="29">
        <f>Registrer_nyttevirkninger!AB147</f>
        <v>0</v>
      </c>
      <c r="AC15" s="29">
        <f>Registrer_nyttevirkninger!AC147</f>
        <v>0</v>
      </c>
      <c r="AD15" s="29">
        <f>Registrer_nyttevirkninger!AD147</f>
        <v>0</v>
      </c>
      <c r="AE15" s="29">
        <f>Registrer_nyttevirkninger!AE147</f>
        <v>0</v>
      </c>
      <c r="AF15" s="29">
        <f>Registrer_nyttevirkninger!AF147</f>
        <v>0</v>
      </c>
      <c r="AG15" s="29">
        <f>Registrer_nyttevirkninger!AG147</f>
        <v>0</v>
      </c>
      <c r="AH15" s="29">
        <f>Registrer_nyttevirkninger!AH147</f>
        <v>0</v>
      </c>
      <c r="AI15" s="29">
        <f>Registrer_nyttevirkninger!AI147</f>
        <v>0</v>
      </c>
      <c r="AJ15" s="29">
        <f>Registrer_nyttevirkninger!AJ147</f>
        <v>0</v>
      </c>
      <c r="AK15" s="29">
        <f>Registrer_nyttevirkninger!AK147</f>
        <v>0</v>
      </c>
      <c r="AL15" s="29">
        <f>Registrer_nyttevirkninger!AL147</f>
        <v>0</v>
      </c>
      <c r="AM15" s="29">
        <f>Registrer_nyttevirkninger!AM147</f>
        <v>0</v>
      </c>
      <c r="AN15" s="29">
        <f>Registrer_nyttevirkninger!AN147</f>
        <v>0</v>
      </c>
      <c r="AO15" s="29">
        <f>Registrer_nyttevirkninger!AO147</f>
        <v>0</v>
      </c>
      <c r="AP15" s="29">
        <f>Registrer_nyttevirkninger!AP147</f>
        <v>0</v>
      </c>
      <c r="AQ15" s="29">
        <f>Registrer_nyttevirkninger!AQ147</f>
        <v>0</v>
      </c>
    </row>
    <row r="16" spans="1:43" x14ac:dyDescent="0.25">
      <c r="A16" s="95" t="str">
        <f>Registrer_nyttevirkninger!A148</f>
        <v>Reduksjon i drift- og vedlikeholdskostnader i kommunal sektor</v>
      </c>
      <c r="B16" s="95" t="str">
        <f>Registrer_nyttevirkninger!B148</f>
        <v>"</v>
      </c>
      <c r="C16" s="29">
        <f>Registrer_nyttevirkninger!C148</f>
        <v>0</v>
      </c>
      <c r="D16" s="29">
        <f>Registrer_nyttevirkninger!D148</f>
        <v>0</v>
      </c>
      <c r="E16" s="29">
        <f>Registrer_nyttevirkninger!E148</f>
        <v>0</v>
      </c>
      <c r="F16" s="29">
        <f>Registrer_nyttevirkninger!F148</f>
        <v>0</v>
      </c>
      <c r="G16" s="29">
        <f>Registrer_nyttevirkninger!G148</f>
        <v>0</v>
      </c>
      <c r="H16" s="29">
        <f>Registrer_nyttevirkninger!H148</f>
        <v>0</v>
      </c>
      <c r="I16" s="29">
        <f>Registrer_nyttevirkninger!I148</f>
        <v>0</v>
      </c>
      <c r="J16" s="29">
        <f>Registrer_nyttevirkninger!J148</f>
        <v>0</v>
      </c>
      <c r="K16" s="29">
        <f>Registrer_nyttevirkninger!K148</f>
        <v>0</v>
      </c>
      <c r="L16" s="29">
        <f>Registrer_nyttevirkninger!L148</f>
        <v>0</v>
      </c>
      <c r="M16" s="29">
        <f>Registrer_nyttevirkninger!M148</f>
        <v>0</v>
      </c>
      <c r="N16" s="29">
        <f>Registrer_nyttevirkninger!N148</f>
        <v>0</v>
      </c>
      <c r="O16" s="29">
        <f>Registrer_nyttevirkninger!O148</f>
        <v>0</v>
      </c>
      <c r="P16" s="29">
        <f>Registrer_nyttevirkninger!P148</f>
        <v>0</v>
      </c>
      <c r="Q16" s="29">
        <f>Registrer_nyttevirkninger!Q148</f>
        <v>0</v>
      </c>
      <c r="R16" s="29">
        <f>Registrer_nyttevirkninger!R148</f>
        <v>0</v>
      </c>
      <c r="S16" s="29">
        <f>Registrer_nyttevirkninger!S148</f>
        <v>0</v>
      </c>
      <c r="T16" s="29">
        <f>Registrer_nyttevirkninger!T148</f>
        <v>0</v>
      </c>
      <c r="U16" s="29">
        <f>Registrer_nyttevirkninger!U148</f>
        <v>0</v>
      </c>
      <c r="V16" s="29">
        <f>Registrer_nyttevirkninger!V148</f>
        <v>0</v>
      </c>
      <c r="W16" s="29">
        <f>Registrer_nyttevirkninger!W148</f>
        <v>0</v>
      </c>
      <c r="X16" s="29">
        <f>Registrer_nyttevirkninger!X148</f>
        <v>0</v>
      </c>
      <c r="Y16" s="29">
        <f>Registrer_nyttevirkninger!Y148</f>
        <v>0</v>
      </c>
      <c r="Z16" s="29">
        <f>Registrer_nyttevirkninger!Z148</f>
        <v>0</v>
      </c>
      <c r="AA16" s="29">
        <f>Registrer_nyttevirkninger!AA148</f>
        <v>0</v>
      </c>
      <c r="AB16" s="29">
        <f>Registrer_nyttevirkninger!AB148</f>
        <v>0</v>
      </c>
      <c r="AC16" s="29">
        <f>Registrer_nyttevirkninger!AC148</f>
        <v>0</v>
      </c>
      <c r="AD16" s="29">
        <f>Registrer_nyttevirkninger!AD148</f>
        <v>0</v>
      </c>
      <c r="AE16" s="29">
        <f>Registrer_nyttevirkninger!AE148</f>
        <v>0</v>
      </c>
      <c r="AF16" s="29">
        <f>Registrer_nyttevirkninger!AF148</f>
        <v>0</v>
      </c>
      <c r="AG16" s="29">
        <f>Registrer_nyttevirkninger!AG148</f>
        <v>0</v>
      </c>
      <c r="AH16" s="29">
        <f>Registrer_nyttevirkninger!AH148</f>
        <v>0</v>
      </c>
      <c r="AI16" s="29">
        <f>Registrer_nyttevirkninger!AI148</f>
        <v>0</v>
      </c>
      <c r="AJ16" s="29">
        <f>Registrer_nyttevirkninger!AJ148</f>
        <v>0</v>
      </c>
      <c r="AK16" s="29">
        <f>Registrer_nyttevirkninger!AK148</f>
        <v>0</v>
      </c>
      <c r="AL16" s="29">
        <f>Registrer_nyttevirkninger!AL148</f>
        <v>0</v>
      </c>
      <c r="AM16" s="29">
        <f>Registrer_nyttevirkninger!AM148</f>
        <v>0</v>
      </c>
      <c r="AN16" s="29">
        <f>Registrer_nyttevirkninger!AN148</f>
        <v>0</v>
      </c>
      <c r="AO16" s="29">
        <f>Registrer_nyttevirkninger!AO148</f>
        <v>0</v>
      </c>
      <c r="AP16" s="29">
        <f>Registrer_nyttevirkninger!AP148</f>
        <v>0</v>
      </c>
      <c r="AQ16" s="29">
        <f>Registrer_nyttevirkninger!AQ148</f>
        <v>0</v>
      </c>
    </row>
    <row r="17" spans="1:43" x14ac:dyDescent="0.25">
      <c r="A17" s="95" t="str">
        <f>Registrer_nyttevirkninger!A149</f>
        <v>Økte inntekter i kommunal sektor</v>
      </c>
      <c r="B17" s="95" t="str">
        <f>Registrer_nyttevirkninger!B149</f>
        <v>"</v>
      </c>
      <c r="C17" s="29">
        <f>Registrer_nyttevirkninger!C149</f>
        <v>0</v>
      </c>
      <c r="D17" s="29">
        <f>Registrer_nyttevirkninger!D149</f>
        <v>0</v>
      </c>
      <c r="E17" s="29">
        <f>Registrer_nyttevirkninger!E149</f>
        <v>0</v>
      </c>
      <c r="F17" s="29">
        <f>Registrer_nyttevirkninger!F149</f>
        <v>0</v>
      </c>
      <c r="G17" s="29">
        <f>Registrer_nyttevirkninger!G149</f>
        <v>0</v>
      </c>
      <c r="H17" s="29">
        <f>Registrer_nyttevirkninger!H149</f>
        <v>0</v>
      </c>
      <c r="I17" s="29">
        <f>Registrer_nyttevirkninger!I149</f>
        <v>0</v>
      </c>
      <c r="J17" s="29">
        <f>Registrer_nyttevirkninger!J149</f>
        <v>0</v>
      </c>
      <c r="K17" s="29">
        <f>Registrer_nyttevirkninger!K149</f>
        <v>0</v>
      </c>
      <c r="L17" s="29">
        <f>Registrer_nyttevirkninger!L149</f>
        <v>0</v>
      </c>
      <c r="M17" s="29">
        <f>Registrer_nyttevirkninger!M149</f>
        <v>0</v>
      </c>
      <c r="N17" s="29">
        <f>Registrer_nyttevirkninger!N149</f>
        <v>0</v>
      </c>
      <c r="O17" s="29">
        <f>Registrer_nyttevirkninger!O149</f>
        <v>0</v>
      </c>
      <c r="P17" s="29">
        <f>Registrer_nyttevirkninger!P149</f>
        <v>0</v>
      </c>
      <c r="Q17" s="29">
        <f>Registrer_nyttevirkninger!Q149</f>
        <v>0</v>
      </c>
      <c r="R17" s="29">
        <f>Registrer_nyttevirkninger!R149</f>
        <v>0</v>
      </c>
      <c r="S17" s="29">
        <f>Registrer_nyttevirkninger!S149</f>
        <v>0</v>
      </c>
      <c r="T17" s="29">
        <f>Registrer_nyttevirkninger!T149</f>
        <v>0</v>
      </c>
      <c r="U17" s="29">
        <f>Registrer_nyttevirkninger!U149</f>
        <v>0</v>
      </c>
      <c r="V17" s="29">
        <f>Registrer_nyttevirkninger!V149</f>
        <v>0</v>
      </c>
      <c r="W17" s="29">
        <f>Registrer_nyttevirkninger!W149</f>
        <v>0</v>
      </c>
      <c r="X17" s="29">
        <f>Registrer_nyttevirkninger!X149</f>
        <v>0</v>
      </c>
      <c r="Y17" s="29">
        <f>Registrer_nyttevirkninger!Y149</f>
        <v>0</v>
      </c>
      <c r="Z17" s="29">
        <f>Registrer_nyttevirkninger!Z149</f>
        <v>0</v>
      </c>
      <c r="AA17" s="29">
        <f>Registrer_nyttevirkninger!AA149</f>
        <v>0</v>
      </c>
      <c r="AB17" s="29">
        <f>Registrer_nyttevirkninger!AB149</f>
        <v>0</v>
      </c>
      <c r="AC17" s="29">
        <f>Registrer_nyttevirkninger!AC149</f>
        <v>0</v>
      </c>
      <c r="AD17" s="29">
        <f>Registrer_nyttevirkninger!AD149</f>
        <v>0</v>
      </c>
      <c r="AE17" s="29">
        <f>Registrer_nyttevirkninger!AE149</f>
        <v>0</v>
      </c>
      <c r="AF17" s="29">
        <f>Registrer_nyttevirkninger!AF149</f>
        <v>0</v>
      </c>
      <c r="AG17" s="29">
        <f>Registrer_nyttevirkninger!AG149</f>
        <v>0</v>
      </c>
      <c r="AH17" s="29">
        <f>Registrer_nyttevirkninger!AH149</f>
        <v>0</v>
      </c>
      <c r="AI17" s="29">
        <f>Registrer_nyttevirkninger!AI149</f>
        <v>0</v>
      </c>
      <c r="AJ17" s="29">
        <f>Registrer_nyttevirkninger!AJ149</f>
        <v>0</v>
      </c>
      <c r="AK17" s="29">
        <f>Registrer_nyttevirkninger!AK149</f>
        <v>0</v>
      </c>
      <c r="AL17" s="29">
        <f>Registrer_nyttevirkninger!AL149</f>
        <v>0</v>
      </c>
      <c r="AM17" s="29">
        <f>Registrer_nyttevirkninger!AM149</f>
        <v>0</v>
      </c>
      <c r="AN17" s="29">
        <f>Registrer_nyttevirkninger!AN149</f>
        <v>0</v>
      </c>
      <c r="AO17" s="29">
        <f>Registrer_nyttevirkninger!AO149</f>
        <v>0</v>
      </c>
      <c r="AP17" s="29">
        <f>Registrer_nyttevirkninger!AP149</f>
        <v>0</v>
      </c>
      <c r="AQ17" s="29">
        <f>Registrer_nyttevirkninger!AQ149</f>
        <v>0</v>
      </c>
    </row>
    <row r="18" spans="1:43" x14ac:dyDescent="0.25">
      <c r="A18" s="96" t="str">
        <f>Registrer_nyttevirkninger!A150</f>
        <v>Sum nytte - kommunal sektor</v>
      </c>
      <c r="B18" s="96" t="str">
        <f>Registrer_nyttevirkninger!B150</f>
        <v>"</v>
      </c>
      <c r="C18" s="150">
        <f>Registrer_nyttevirkninger!C150</f>
        <v>0</v>
      </c>
      <c r="D18" s="150">
        <f>Registrer_nyttevirkninger!D150</f>
        <v>2083703.3770533747</v>
      </c>
      <c r="E18" s="150">
        <f>Registrer_nyttevirkninger!E150</f>
        <v>4221583.041910137</v>
      </c>
      <c r="F18" s="150">
        <f>Registrer_nyttevirkninger!F150</f>
        <v>6414695.4321824526</v>
      </c>
      <c r="G18" s="150">
        <f>Registrer_nyttevirkninger!G150</f>
        <v>8664115.297067767</v>
      </c>
      <c r="H18" s="150">
        <f>Registrer_nyttevirkninger!H150</f>
        <v>10970935.994912058</v>
      </c>
      <c r="I18" s="150">
        <f>Registrer_nyttevirkninger!I150</f>
        <v>13336269.795415098</v>
      </c>
      <c r="J18" s="150">
        <f>Registrer_nyttevirkninger!J150</f>
        <v>15761248.186548075</v>
      </c>
      <c r="K18" s="150">
        <f>Registrer_nyttevirkninger!K150</f>
        <v>18247022.186255086</v>
      </c>
      <c r="L18" s="150">
        <f>Registrer_nyttevirkninger!L150</f>
        <v>21004810.76667773</v>
      </c>
      <c r="M18" s="150">
        <f>Registrer_nyttevirkninger!M150</f>
        <v>0</v>
      </c>
      <c r="N18" s="150">
        <f>Registrer_nyttevirkninger!N150</f>
        <v>0</v>
      </c>
      <c r="O18" s="150">
        <f>Registrer_nyttevirkninger!O150</f>
        <v>0</v>
      </c>
      <c r="P18" s="150">
        <f>Registrer_nyttevirkninger!P150</f>
        <v>0</v>
      </c>
      <c r="Q18" s="150">
        <f>Registrer_nyttevirkninger!Q150</f>
        <v>0</v>
      </c>
      <c r="R18" s="150">
        <f>Registrer_nyttevirkninger!R150</f>
        <v>0</v>
      </c>
      <c r="S18" s="150">
        <f>Registrer_nyttevirkninger!S150</f>
        <v>0</v>
      </c>
      <c r="T18" s="150">
        <f>Registrer_nyttevirkninger!T150</f>
        <v>0</v>
      </c>
      <c r="U18" s="150">
        <f>Registrer_nyttevirkninger!U150</f>
        <v>0</v>
      </c>
      <c r="V18" s="150">
        <f>Registrer_nyttevirkninger!V150</f>
        <v>0</v>
      </c>
      <c r="W18" s="150">
        <f>Registrer_nyttevirkninger!W150</f>
        <v>0</v>
      </c>
      <c r="X18" s="150">
        <f>Registrer_nyttevirkninger!X150</f>
        <v>0</v>
      </c>
      <c r="Y18" s="150">
        <f>Registrer_nyttevirkninger!Y150</f>
        <v>0</v>
      </c>
      <c r="Z18" s="150">
        <f>Registrer_nyttevirkninger!Z150</f>
        <v>0</v>
      </c>
      <c r="AA18" s="150">
        <f>Registrer_nyttevirkninger!AA150</f>
        <v>0</v>
      </c>
      <c r="AB18" s="150">
        <f>Registrer_nyttevirkninger!AB150</f>
        <v>0</v>
      </c>
      <c r="AC18" s="150">
        <f>Registrer_nyttevirkninger!AC150</f>
        <v>0</v>
      </c>
      <c r="AD18" s="150">
        <f>Registrer_nyttevirkninger!AD150</f>
        <v>0</v>
      </c>
      <c r="AE18" s="150">
        <f>Registrer_nyttevirkninger!AE150</f>
        <v>0</v>
      </c>
      <c r="AF18" s="150">
        <f>Registrer_nyttevirkninger!AF150</f>
        <v>0</v>
      </c>
      <c r="AG18" s="150">
        <f>Registrer_nyttevirkninger!AG150</f>
        <v>0</v>
      </c>
      <c r="AH18" s="150">
        <f>Registrer_nyttevirkninger!AH150</f>
        <v>0</v>
      </c>
      <c r="AI18" s="150">
        <f>Registrer_nyttevirkninger!AI150</f>
        <v>0</v>
      </c>
      <c r="AJ18" s="150">
        <f>Registrer_nyttevirkninger!AJ150</f>
        <v>0</v>
      </c>
      <c r="AK18" s="150">
        <f>Registrer_nyttevirkninger!AK150</f>
        <v>0</v>
      </c>
      <c r="AL18" s="150">
        <f>Registrer_nyttevirkninger!AL150</f>
        <v>0</v>
      </c>
      <c r="AM18" s="150">
        <f>Registrer_nyttevirkninger!AM150</f>
        <v>0</v>
      </c>
      <c r="AN18" s="150">
        <f>Registrer_nyttevirkninger!AN150</f>
        <v>0</v>
      </c>
      <c r="AO18" s="150">
        <f>Registrer_nyttevirkninger!AO150</f>
        <v>0</v>
      </c>
      <c r="AP18" s="150">
        <f>Registrer_nyttevirkninger!AP150</f>
        <v>0</v>
      </c>
      <c r="AQ18" s="150">
        <f>Registrer_nyttevirkninger!AQ150</f>
        <v>0</v>
      </c>
    </row>
    <row r="20" spans="1:43" x14ac:dyDescent="0.25">
      <c r="A20" s="93" t="str">
        <f>Registrer_nyttevirkninger!A152</f>
        <v>Nyttevirkninger i privat næringsliv</v>
      </c>
    </row>
    <row r="21" spans="1:43" x14ac:dyDescent="0.25">
      <c r="A21" s="95" t="str">
        <f>Registrer_nyttevirkninger!A153</f>
        <v>Tidsbesparelse i privat næringsliv</v>
      </c>
      <c r="B21" s="95" t="str">
        <f>Registrer_nyttevirkninger!B153</f>
        <v>I kroner</v>
      </c>
      <c r="C21" s="29">
        <f>Registrer_nyttevirkninger!C153</f>
        <v>0</v>
      </c>
      <c r="D21" s="29">
        <f>Registrer_nyttevirkninger!D153</f>
        <v>0</v>
      </c>
      <c r="E21" s="29">
        <f>Registrer_nyttevirkninger!E153</f>
        <v>0</v>
      </c>
      <c r="F21" s="29">
        <f>Registrer_nyttevirkninger!F153</f>
        <v>0</v>
      </c>
      <c r="G21" s="29">
        <f>Registrer_nyttevirkninger!G153</f>
        <v>0</v>
      </c>
      <c r="H21" s="29">
        <f>Registrer_nyttevirkninger!H153</f>
        <v>0</v>
      </c>
      <c r="I21" s="29">
        <f>Registrer_nyttevirkninger!I153</f>
        <v>0</v>
      </c>
      <c r="J21" s="29">
        <f>Registrer_nyttevirkninger!J153</f>
        <v>0</v>
      </c>
      <c r="K21" s="29">
        <f>Registrer_nyttevirkninger!K153</f>
        <v>0</v>
      </c>
      <c r="L21" s="29">
        <f>Registrer_nyttevirkninger!L153</f>
        <v>0</v>
      </c>
      <c r="M21" s="29">
        <f>Registrer_nyttevirkninger!M153</f>
        <v>0</v>
      </c>
      <c r="N21" s="29">
        <f>Registrer_nyttevirkninger!N153</f>
        <v>0</v>
      </c>
      <c r="O21" s="29">
        <f>Registrer_nyttevirkninger!O153</f>
        <v>0</v>
      </c>
      <c r="P21" s="29">
        <f>Registrer_nyttevirkninger!P153</f>
        <v>0</v>
      </c>
      <c r="Q21" s="29">
        <f>Registrer_nyttevirkninger!Q153</f>
        <v>0</v>
      </c>
      <c r="R21" s="29">
        <f>Registrer_nyttevirkninger!R153</f>
        <v>0</v>
      </c>
      <c r="S21" s="29">
        <f>Registrer_nyttevirkninger!S153</f>
        <v>0</v>
      </c>
      <c r="T21" s="29">
        <f>Registrer_nyttevirkninger!T153</f>
        <v>0</v>
      </c>
      <c r="U21" s="29">
        <f>Registrer_nyttevirkninger!U153</f>
        <v>0</v>
      </c>
      <c r="V21" s="29">
        <f>Registrer_nyttevirkninger!V153</f>
        <v>0</v>
      </c>
      <c r="W21" s="29">
        <f>Registrer_nyttevirkninger!W153</f>
        <v>0</v>
      </c>
      <c r="X21" s="29">
        <f>Registrer_nyttevirkninger!X153</f>
        <v>0</v>
      </c>
      <c r="Y21" s="29">
        <f>Registrer_nyttevirkninger!Y153</f>
        <v>0</v>
      </c>
      <c r="Z21" s="29">
        <f>Registrer_nyttevirkninger!Z153</f>
        <v>0</v>
      </c>
      <c r="AA21" s="29">
        <f>Registrer_nyttevirkninger!AA153</f>
        <v>0</v>
      </c>
      <c r="AB21" s="29">
        <f>Registrer_nyttevirkninger!AB153</f>
        <v>0</v>
      </c>
      <c r="AC21" s="29">
        <f>Registrer_nyttevirkninger!AC153</f>
        <v>0</v>
      </c>
      <c r="AD21" s="29">
        <f>Registrer_nyttevirkninger!AD153</f>
        <v>0</v>
      </c>
      <c r="AE21" s="29">
        <f>Registrer_nyttevirkninger!AE153</f>
        <v>0</v>
      </c>
      <c r="AF21" s="29">
        <f>Registrer_nyttevirkninger!AF153</f>
        <v>0</v>
      </c>
      <c r="AG21" s="29">
        <f>Registrer_nyttevirkninger!AG153</f>
        <v>0</v>
      </c>
      <c r="AH21" s="29">
        <f>Registrer_nyttevirkninger!AH153</f>
        <v>0</v>
      </c>
      <c r="AI21" s="29">
        <f>Registrer_nyttevirkninger!AI153</f>
        <v>0</v>
      </c>
      <c r="AJ21" s="29">
        <f>Registrer_nyttevirkninger!AJ153</f>
        <v>0</v>
      </c>
      <c r="AK21" s="29">
        <f>Registrer_nyttevirkninger!AK153</f>
        <v>0</v>
      </c>
      <c r="AL21" s="29">
        <f>Registrer_nyttevirkninger!AL153</f>
        <v>0</v>
      </c>
      <c r="AM21" s="29">
        <f>Registrer_nyttevirkninger!AM153</f>
        <v>0</v>
      </c>
      <c r="AN21" s="29">
        <f>Registrer_nyttevirkninger!AN153</f>
        <v>0</v>
      </c>
      <c r="AO21" s="29">
        <f>Registrer_nyttevirkninger!AO153</f>
        <v>0</v>
      </c>
      <c r="AP21" s="29">
        <f>Registrer_nyttevirkninger!AP153</f>
        <v>0</v>
      </c>
      <c r="AQ21" s="29">
        <f>Registrer_nyttevirkninger!AQ153</f>
        <v>0</v>
      </c>
    </row>
    <row r="22" spans="1:43" x14ac:dyDescent="0.25">
      <c r="A22" s="95" t="str">
        <f>Registrer_nyttevirkninger!A154</f>
        <v>Reduksjon i drift- og vedlikeholdskostnader i privat næringsliv</v>
      </c>
      <c r="B22" s="95" t="str">
        <f>Registrer_nyttevirkninger!B154</f>
        <v>"</v>
      </c>
      <c r="C22" s="29">
        <f>Registrer_nyttevirkninger!C154</f>
        <v>0</v>
      </c>
      <c r="D22" s="29">
        <f>Registrer_nyttevirkninger!D154</f>
        <v>0</v>
      </c>
      <c r="E22" s="29">
        <f>Registrer_nyttevirkninger!E154</f>
        <v>0</v>
      </c>
      <c r="F22" s="29">
        <f>Registrer_nyttevirkninger!F154</f>
        <v>0</v>
      </c>
      <c r="G22" s="29">
        <f>Registrer_nyttevirkninger!G154</f>
        <v>0</v>
      </c>
      <c r="H22" s="29">
        <f>Registrer_nyttevirkninger!H154</f>
        <v>0</v>
      </c>
      <c r="I22" s="29">
        <f>Registrer_nyttevirkninger!I154</f>
        <v>0</v>
      </c>
      <c r="J22" s="29">
        <f>Registrer_nyttevirkninger!J154</f>
        <v>0</v>
      </c>
      <c r="K22" s="29">
        <f>Registrer_nyttevirkninger!K154</f>
        <v>0</v>
      </c>
      <c r="L22" s="29">
        <f>Registrer_nyttevirkninger!L154</f>
        <v>0</v>
      </c>
      <c r="M22" s="29">
        <f>Registrer_nyttevirkninger!M154</f>
        <v>0</v>
      </c>
      <c r="N22" s="29">
        <f>Registrer_nyttevirkninger!N154</f>
        <v>0</v>
      </c>
      <c r="O22" s="29">
        <f>Registrer_nyttevirkninger!O154</f>
        <v>0</v>
      </c>
      <c r="P22" s="29">
        <f>Registrer_nyttevirkninger!P154</f>
        <v>0</v>
      </c>
      <c r="Q22" s="29">
        <f>Registrer_nyttevirkninger!Q154</f>
        <v>0</v>
      </c>
      <c r="R22" s="29">
        <f>Registrer_nyttevirkninger!R154</f>
        <v>0</v>
      </c>
      <c r="S22" s="29">
        <f>Registrer_nyttevirkninger!S154</f>
        <v>0</v>
      </c>
      <c r="T22" s="29">
        <f>Registrer_nyttevirkninger!T154</f>
        <v>0</v>
      </c>
      <c r="U22" s="29">
        <f>Registrer_nyttevirkninger!U154</f>
        <v>0</v>
      </c>
      <c r="V22" s="29">
        <f>Registrer_nyttevirkninger!V154</f>
        <v>0</v>
      </c>
      <c r="W22" s="29">
        <f>Registrer_nyttevirkninger!W154</f>
        <v>0</v>
      </c>
      <c r="X22" s="29">
        <f>Registrer_nyttevirkninger!X154</f>
        <v>0</v>
      </c>
      <c r="Y22" s="29">
        <f>Registrer_nyttevirkninger!Y154</f>
        <v>0</v>
      </c>
      <c r="Z22" s="29">
        <f>Registrer_nyttevirkninger!Z154</f>
        <v>0</v>
      </c>
      <c r="AA22" s="29">
        <f>Registrer_nyttevirkninger!AA154</f>
        <v>0</v>
      </c>
      <c r="AB22" s="29">
        <f>Registrer_nyttevirkninger!AB154</f>
        <v>0</v>
      </c>
      <c r="AC22" s="29">
        <f>Registrer_nyttevirkninger!AC154</f>
        <v>0</v>
      </c>
      <c r="AD22" s="29">
        <f>Registrer_nyttevirkninger!AD154</f>
        <v>0</v>
      </c>
      <c r="AE22" s="29">
        <f>Registrer_nyttevirkninger!AE154</f>
        <v>0</v>
      </c>
      <c r="AF22" s="29">
        <f>Registrer_nyttevirkninger!AF154</f>
        <v>0</v>
      </c>
      <c r="AG22" s="29">
        <f>Registrer_nyttevirkninger!AG154</f>
        <v>0</v>
      </c>
      <c r="AH22" s="29">
        <f>Registrer_nyttevirkninger!AH154</f>
        <v>0</v>
      </c>
      <c r="AI22" s="29">
        <f>Registrer_nyttevirkninger!AI154</f>
        <v>0</v>
      </c>
      <c r="AJ22" s="29">
        <f>Registrer_nyttevirkninger!AJ154</f>
        <v>0</v>
      </c>
      <c r="AK22" s="29">
        <f>Registrer_nyttevirkninger!AK154</f>
        <v>0</v>
      </c>
      <c r="AL22" s="29">
        <f>Registrer_nyttevirkninger!AL154</f>
        <v>0</v>
      </c>
      <c r="AM22" s="29">
        <f>Registrer_nyttevirkninger!AM154</f>
        <v>0</v>
      </c>
      <c r="AN22" s="29">
        <f>Registrer_nyttevirkninger!AN154</f>
        <v>0</v>
      </c>
      <c r="AO22" s="29">
        <f>Registrer_nyttevirkninger!AO154</f>
        <v>0</v>
      </c>
      <c r="AP22" s="29">
        <f>Registrer_nyttevirkninger!AP154</f>
        <v>0</v>
      </c>
      <c r="AQ22" s="29">
        <f>Registrer_nyttevirkninger!AQ154</f>
        <v>0</v>
      </c>
    </row>
    <row r="23" spans="1:43" x14ac:dyDescent="0.25">
      <c r="A23" s="95" t="str">
        <f>Registrer_nyttevirkninger!A155</f>
        <v>Øvrig nyttevirkning i privat næringsliv 1</v>
      </c>
      <c r="B23" s="95" t="str">
        <f>Registrer_nyttevirkninger!B155</f>
        <v>"</v>
      </c>
      <c r="C23" s="29">
        <f>Registrer_nyttevirkninger!C155</f>
        <v>0</v>
      </c>
      <c r="D23" s="29">
        <f>Registrer_nyttevirkninger!D155</f>
        <v>0</v>
      </c>
      <c r="E23" s="29">
        <f>Registrer_nyttevirkninger!E155</f>
        <v>0</v>
      </c>
      <c r="F23" s="29">
        <f>Registrer_nyttevirkninger!F155</f>
        <v>0</v>
      </c>
      <c r="G23" s="29">
        <f>Registrer_nyttevirkninger!G155</f>
        <v>0</v>
      </c>
      <c r="H23" s="29">
        <f>Registrer_nyttevirkninger!H155</f>
        <v>0</v>
      </c>
      <c r="I23" s="29">
        <f>Registrer_nyttevirkninger!I155</f>
        <v>0</v>
      </c>
      <c r="J23" s="29">
        <f>Registrer_nyttevirkninger!J155</f>
        <v>0</v>
      </c>
      <c r="K23" s="29">
        <f>Registrer_nyttevirkninger!K155</f>
        <v>0</v>
      </c>
      <c r="L23" s="29">
        <f>Registrer_nyttevirkninger!L155</f>
        <v>0</v>
      </c>
      <c r="M23" s="29">
        <f>Registrer_nyttevirkninger!M155</f>
        <v>0</v>
      </c>
      <c r="N23" s="29">
        <f>Registrer_nyttevirkninger!N155</f>
        <v>0</v>
      </c>
      <c r="O23" s="29">
        <f>Registrer_nyttevirkninger!O155</f>
        <v>0</v>
      </c>
      <c r="P23" s="29">
        <f>Registrer_nyttevirkninger!P155</f>
        <v>0</v>
      </c>
      <c r="Q23" s="29">
        <f>Registrer_nyttevirkninger!Q155</f>
        <v>0</v>
      </c>
      <c r="R23" s="29">
        <f>Registrer_nyttevirkninger!R155</f>
        <v>0</v>
      </c>
      <c r="S23" s="29">
        <f>Registrer_nyttevirkninger!S155</f>
        <v>0</v>
      </c>
      <c r="T23" s="29">
        <f>Registrer_nyttevirkninger!T155</f>
        <v>0</v>
      </c>
      <c r="U23" s="29">
        <f>Registrer_nyttevirkninger!U155</f>
        <v>0</v>
      </c>
      <c r="V23" s="29">
        <f>Registrer_nyttevirkninger!V155</f>
        <v>0</v>
      </c>
      <c r="W23" s="29">
        <f>Registrer_nyttevirkninger!W155</f>
        <v>0</v>
      </c>
      <c r="X23" s="29">
        <f>Registrer_nyttevirkninger!X155</f>
        <v>0</v>
      </c>
      <c r="Y23" s="29">
        <f>Registrer_nyttevirkninger!Y155</f>
        <v>0</v>
      </c>
      <c r="Z23" s="29">
        <f>Registrer_nyttevirkninger!Z155</f>
        <v>0</v>
      </c>
      <c r="AA23" s="29">
        <f>Registrer_nyttevirkninger!AA155</f>
        <v>0</v>
      </c>
      <c r="AB23" s="29">
        <f>Registrer_nyttevirkninger!AB155</f>
        <v>0</v>
      </c>
      <c r="AC23" s="29">
        <f>Registrer_nyttevirkninger!AC155</f>
        <v>0</v>
      </c>
      <c r="AD23" s="29">
        <f>Registrer_nyttevirkninger!AD155</f>
        <v>0</v>
      </c>
      <c r="AE23" s="29">
        <f>Registrer_nyttevirkninger!AE155</f>
        <v>0</v>
      </c>
      <c r="AF23" s="29">
        <f>Registrer_nyttevirkninger!AF155</f>
        <v>0</v>
      </c>
      <c r="AG23" s="29">
        <f>Registrer_nyttevirkninger!AG155</f>
        <v>0</v>
      </c>
      <c r="AH23" s="29">
        <f>Registrer_nyttevirkninger!AH155</f>
        <v>0</v>
      </c>
      <c r="AI23" s="29">
        <f>Registrer_nyttevirkninger!AI155</f>
        <v>0</v>
      </c>
      <c r="AJ23" s="29">
        <f>Registrer_nyttevirkninger!AJ155</f>
        <v>0</v>
      </c>
      <c r="AK23" s="29">
        <f>Registrer_nyttevirkninger!AK155</f>
        <v>0</v>
      </c>
      <c r="AL23" s="29">
        <f>Registrer_nyttevirkninger!AL155</f>
        <v>0</v>
      </c>
      <c r="AM23" s="29">
        <f>Registrer_nyttevirkninger!AM155</f>
        <v>0</v>
      </c>
      <c r="AN23" s="29">
        <f>Registrer_nyttevirkninger!AN155</f>
        <v>0</v>
      </c>
      <c r="AO23" s="29">
        <f>Registrer_nyttevirkninger!AO155</f>
        <v>0</v>
      </c>
      <c r="AP23" s="29">
        <f>Registrer_nyttevirkninger!AP155</f>
        <v>0</v>
      </c>
      <c r="AQ23" s="29">
        <f>Registrer_nyttevirkninger!AQ155</f>
        <v>0</v>
      </c>
    </row>
    <row r="24" spans="1:43" x14ac:dyDescent="0.25">
      <c r="A24" s="95" t="str">
        <f>Registrer_nyttevirkninger!A156</f>
        <v>Øvrig nyttevirkning i privat næringsliv 2</v>
      </c>
      <c r="B24" s="95" t="str">
        <f>Registrer_nyttevirkninger!B156</f>
        <v>"</v>
      </c>
      <c r="C24" s="29">
        <f>Registrer_nyttevirkninger!C156</f>
        <v>0</v>
      </c>
      <c r="D24" s="29">
        <f>Registrer_nyttevirkninger!D156</f>
        <v>0</v>
      </c>
      <c r="E24" s="29">
        <f>Registrer_nyttevirkninger!E156</f>
        <v>0</v>
      </c>
      <c r="F24" s="29">
        <f>Registrer_nyttevirkninger!F156</f>
        <v>0</v>
      </c>
      <c r="G24" s="29">
        <f>Registrer_nyttevirkninger!G156</f>
        <v>0</v>
      </c>
      <c r="H24" s="29">
        <f>Registrer_nyttevirkninger!H156</f>
        <v>0</v>
      </c>
      <c r="I24" s="29">
        <f>Registrer_nyttevirkninger!I156</f>
        <v>0</v>
      </c>
      <c r="J24" s="29">
        <f>Registrer_nyttevirkninger!J156</f>
        <v>0</v>
      </c>
      <c r="K24" s="29">
        <f>Registrer_nyttevirkninger!K156</f>
        <v>0</v>
      </c>
      <c r="L24" s="29">
        <f>Registrer_nyttevirkninger!L156</f>
        <v>0</v>
      </c>
      <c r="M24" s="29">
        <f>Registrer_nyttevirkninger!M156</f>
        <v>0</v>
      </c>
      <c r="N24" s="29">
        <f>Registrer_nyttevirkninger!N156</f>
        <v>0</v>
      </c>
      <c r="O24" s="29">
        <f>Registrer_nyttevirkninger!O156</f>
        <v>0</v>
      </c>
      <c r="P24" s="29">
        <f>Registrer_nyttevirkninger!P156</f>
        <v>0</v>
      </c>
      <c r="Q24" s="29">
        <f>Registrer_nyttevirkninger!Q156</f>
        <v>0</v>
      </c>
      <c r="R24" s="29">
        <f>Registrer_nyttevirkninger!R156</f>
        <v>0</v>
      </c>
      <c r="S24" s="29">
        <f>Registrer_nyttevirkninger!S156</f>
        <v>0</v>
      </c>
      <c r="T24" s="29">
        <f>Registrer_nyttevirkninger!T156</f>
        <v>0</v>
      </c>
      <c r="U24" s="29">
        <f>Registrer_nyttevirkninger!U156</f>
        <v>0</v>
      </c>
      <c r="V24" s="29">
        <f>Registrer_nyttevirkninger!V156</f>
        <v>0</v>
      </c>
      <c r="W24" s="29">
        <f>Registrer_nyttevirkninger!W156</f>
        <v>0</v>
      </c>
      <c r="X24" s="29">
        <f>Registrer_nyttevirkninger!X156</f>
        <v>0</v>
      </c>
      <c r="Y24" s="29">
        <f>Registrer_nyttevirkninger!Y156</f>
        <v>0</v>
      </c>
      <c r="Z24" s="29">
        <f>Registrer_nyttevirkninger!Z156</f>
        <v>0</v>
      </c>
      <c r="AA24" s="29">
        <f>Registrer_nyttevirkninger!AA156</f>
        <v>0</v>
      </c>
      <c r="AB24" s="29">
        <f>Registrer_nyttevirkninger!AB156</f>
        <v>0</v>
      </c>
      <c r="AC24" s="29">
        <f>Registrer_nyttevirkninger!AC156</f>
        <v>0</v>
      </c>
      <c r="AD24" s="29">
        <f>Registrer_nyttevirkninger!AD156</f>
        <v>0</v>
      </c>
      <c r="AE24" s="29">
        <f>Registrer_nyttevirkninger!AE156</f>
        <v>0</v>
      </c>
      <c r="AF24" s="29">
        <f>Registrer_nyttevirkninger!AF156</f>
        <v>0</v>
      </c>
      <c r="AG24" s="29">
        <f>Registrer_nyttevirkninger!AG156</f>
        <v>0</v>
      </c>
      <c r="AH24" s="29">
        <f>Registrer_nyttevirkninger!AH156</f>
        <v>0</v>
      </c>
      <c r="AI24" s="29">
        <f>Registrer_nyttevirkninger!AI156</f>
        <v>0</v>
      </c>
      <c r="AJ24" s="29">
        <f>Registrer_nyttevirkninger!AJ156</f>
        <v>0</v>
      </c>
      <c r="AK24" s="29">
        <f>Registrer_nyttevirkninger!AK156</f>
        <v>0</v>
      </c>
      <c r="AL24" s="29">
        <f>Registrer_nyttevirkninger!AL156</f>
        <v>0</v>
      </c>
      <c r="AM24" s="29">
        <f>Registrer_nyttevirkninger!AM156</f>
        <v>0</v>
      </c>
      <c r="AN24" s="29">
        <f>Registrer_nyttevirkninger!AN156</f>
        <v>0</v>
      </c>
      <c r="AO24" s="29">
        <f>Registrer_nyttevirkninger!AO156</f>
        <v>0</v>
      </c>
      <c r="AP24" s="29">
        <f>Registrer_nyttevirkninger!AP156</f>
        <v>0</v>
      </c>
      <c r="AQ24" s="29">
        <f>Registrer_nyttevirkninger!AQ156</f>
        <v>0</v>
      </c>
    </row>
    <row r="25" spans="1:43" x14ac:dyDescent="0.25">
      <c r="A25" s="96" t="str">
        <f>Registrer_nyttevirkninger!A157</f>
        <v>Sum nytte - privat næringsliv</v>
      </c>
      <c r="B25" s="96" t="str">
        <f>Registrer_nyttevirkninger!B157</f>
        <v>"</v>
      </c>
      <c r="C25" s="150">
        <f>Registrer_nyttevirkninger!C157</f>
        <v>0</v>
      </c>
      <c r="D25" s="150">
        <f>Registrer_nyttevirkninger!D157</f>
        <v>0</v>
      </c>
      <c r="E25" s="150">
        <f>Registrer_nyttevirkninger!E157</f>
        <v>0</v>
      </c>
      <c r="F25" s="150">
        <f>Registrer_nyttevirkninger!F157</f>
        <v>0</v>
      </c>
      <c r="G25" s="150">
        <f>Registrer_nyttevirkninger!G157</f>
        <v>0</v>
      </c>
      <c r="H25" s="150">
        <f>Registrer_nyttevirkninger!H157</f>
        <v>0</v>
      </c>
      <c r="I25" s="150">
        <f>Registrer_nyttevirkninger!I157</f>
        <v>0</v>
      </c>
      <c r="J25" s="150">
        <f>Registrer_nyttevirkninger!J157</f>
        <v>0</v>
      </c>
      <c r="K25" s="150">
        <f>Registrer_nyttevirkninger!K157</f>
        <v>0</v>
      </c>
      <c r="L25" s="150">
        <f>Registrer_nyttevirkninger!L157</f>
        <v>0</v>
      </c>
      <c r="M25" s="150">
        <f>Registrer_nyttevirkninger!M157</f>
        <v>0</v>
      </c>
      <c r="N25" s="150">
        <f>Registrer_nyttevirkninger!N157</f>
        <v>0</v>
      </c>
      <c r="O25" s="150">
        <f>Registrer_nyttevirkninger!O157</f>
        <v>0</v>
      </c>
      <c r="P25" s="150">
        <f>Registrer_nyttevirkninger!P157</f>
        <v>0</v>
      </c>
      <c r="Q25" s="150">
        <f>Registrer_nyttevirkninger!Q157</f>
        <v>0</v>
      </c>
      <c r="R25" s="150">
        <f>Registrer_nyttevirkninger!R157</f>
        <v>0</v>
      </c>
      <c r="S25" s="150">
        <f>Registrer_nyttevirkninger!S157</f>
        <v>0</v>
      </c>
      <c r="T25" s="150">
        <f>Registrer_nyttevirkninger!T157</f>
        <v>0</v>
      </c>
      <c r="U25" s="150">
        <f>Registrer_nyttevirkninger!U157</f>
        <v>0</v>
      </c>
      <c r="V25" s="150">
        <f>Registrer_nyttevirkninger!V157</f>
        <v>0</v>
      </c>
      <c r="W25" s="150">
        <f>Registrer_nyttevirkninger!W157</f>
        <v>0</v>
      </c>
      <c r="X25" s="150">
        <f>Registrer_nyttevirkninger!X157</f>
        <v>0</v>
      </c>
      <c r="Y25" s="150">
        <f>Registrer_nyttevirkninger!Y157</f>
        <v>0</v>
      </c>
      <c r="Z25" s="150">
        <f>Registrer_nyttevirkninger!Z157</f>
        <v>0</v>
      </c>
      <c r="AA25" s="150">
        <f>Registrer_nyttevirkninger!AA157</f>
        <v>0</v>
      </c>
      <c r="AB25" s="150">
        <f>Registrer_nyttevirkninger!AB157</f>
        <v>0</v>
      </c>
      <c r="AC25" s="150">
        <f>Registrer_nyttevirkninger!AC157</f>
        <v>0</v>
      </c>
      <c r="AD25" s="150">
        <f>Registrer_nyttevirkninger!AD157</f>
        <v>0</v>
      </c>
      <c r="AE25" s="150">
        <f>Registrer_nyttevirkninger!AE157</f>
        <v>0</v>
      </c>
      <c r="AF25" s="150">
        <f>Registrer_nyttevirkninger!AF157</f>
        <v>0</v>
      </c>
      <c r="AG25" s="150">
        <f>Registrer_nyttevirkninger!AG157</f>
        <v>0</v>
      </c>
      <c r="AH25" s="150">
        <f>Registrer_nyttevirkninger!AH157</f>
        <v>0</v>
      </c>
      <c r="AI25" s="150">
        <f>Registrer_nyttevirkninger!AI157</f>
        <v>0</v>
      </c>
      <c r="AJ25" s="150">
        <f>Registrer_nyttevirkninger!AJ157</f>
        <v>0</v>
      </c>
      <c r="AK25" s="150">
        <f>Registrer_nyttevirkninger!AK157</f>
        <v>0</v>
      </c>
      <c r="AL25" s="150">
        <f>Registrer_nyttevirkninger!AL157</f>
        <v>0</v>
      </c>
      <c r="AM25" s="150">
        <f>Registrer_nyttevirkninger!AM157</f>
        <v>0</v>
      </c>
      <c r="AN25" s="150">
        <f>Registrer_nyttevirkninger!AN157</f>
        <v>0</v>
      </c>
      <c r="AO25" s="150">
        <f>Registrer_nyttevirkninger!AO157</f>
        <v>0</v>
      </c>
      <c r="AP25" s="150">
        <f>Registrer_nyttevirkninger!AP157</f>
        <v>0</v>
      </c>
      <c r="AQ25" s="150">
        <f>Registrer_nyttevirkninger!AQ157</f>
        <v>0</v>
      </c>
    </row>
    <row r="27" spans="1:43" x14ac:dyDescent="0.25">
      <c r="A27" s="93" t="str">
        <f>Registrer_nyttevirkninger!A159</f>
        <v>Nyttevirkninger for privatpersoner</v>
      </c>
    </row>
    <row r="28" spans="1:43" x14ac:dyDescent="0.25">
      <c r="A28" s="95" t="str">
        <f>Registrer_nyttevirkninger!A160</f>
        <v>Tidsbesparelse for privatpersoner</v>
      </c>
      <c r="B28" s="95" t="str">
        <f>Registrer_nyttevirkninger!B160</f>
        <v>I kroner</v>
      </c>
      <c r="C28" s="29">
        <f>Registrer_nyttevirkninger!C160</f>
        <v>0</v>
      </c>
      <c r="D28" s="29">
        <f>Registrer_nyttevirkninger!D160</f>
        <v>0</v>
      </c>
      <c r="E28" s="29">
        <f>Registrer_nyttevirkninger!E160</f>
        <v>0</v>
      </c>
      <c r="F28" s="29">
        <f>Registrer_nyttevirkninger!F160</f>
        <v>0</v>
      </c>
      <c r="G28" s="29">
        <f>Registrer_nyttevirkninger!G160</f>
        <v>0</v>
      </c>
      <c r="H28" s="29">
        <f>Registrer_nyttevirkninger!H160</f>
        <v>0</v>
      </c>
      <c r="I28" s="29">
        <f>Registrer_nyttevirkninger!I160</f>
        <v>0</v>
      </c>
      <c r="J28" s="29">
        <f>Registrer_nyttevirkninger!J160</f>
        <v>0</v>
      </c>
      <c r="K28" s="29">
        <f>Registrer_nyttevirkninger!K160</f>
        <v>0</v>
      </c>
      <c r="L28" s="29">
        <f>Registrer_nyttevirkninger!L160</f>
        <v>0</v>
      </c>
      <c r="M28" s="29">
        <f>Registrer_nyttevirkninger!M160</f>
        <v>0</v>
      </c>
      <c r="N28" s="29">
        <f>Registrer_nyttevirkninger!N160</f>
        <v>0</v>
      </c>
      <c r="O28" s="29">
        <f>Registrer_nyttevirkninger!O160</f>
        <v>0</v>
      </c>
      <c r="P28" s="29">
        <f>Registrer_nyttevirkninger!P160</f>
        <v>0</v>
      </c>
      <c r="Q28" s="29">
        <f>Registrer_nyttevirkninger!Q160</f>
        <v>0</v>
      </c>
      <c r="R28" s="29">
        <f>Registrer_nyttevirkninger!R160</f>
        <v>0</v>
      </c>
      <c r="S28" s="29">
        <f>Registrer_nyttevirkninger!S160</f>
        <v>0</v>
      </c>
      <c r="T28" s="29">
        <f>Registrer_nyttevirkninger!T160</f>
        <v>0</v>
      </c>
      <c r="U28" s="29">
        <f>Registrer_nyttevirkninger!U160</f>
        <v>0</v>
      </c>
      <c r="V28" s="29">
        <f>Registrer_nyttevirkninger!V160</f>
        <v>0</v>
      </c>
      <c r="W28" s="29">
        <f>Registrer_nyttevirkninger!W160</f>
        <v>0</v>
      </c>
      <c r="X28" s="29">
        <f>Registrer_nyttevirkninger!X160</f>
        <v>0</v>
      </c>
      <c r="Y28" s="29">
        <f>Registrer_nyttevirkninger!Y160</f>
        <v>0</v>
      </c>
      <c r="Z28" s="29">
        <f>Registrer_nyttevirkninger!Z160</f>
        <v>0</v>
      </c>
      <c r="AA28" s="29">
        <f>Registrer_nyttevirkninger!AA160</f>
        <v>0</v>
      </c>
      <c r="AB28" s="29">
        <f>Registrer_nyttevirkninger!AB160</f>
        <v>0</v>
      </c>
      <c r="AC28" s="29">
        <f>Registrer_nyttevirkninger!AC160</f>
        <v>0</v>
      </c>
      <c r="AD28" s="29">
        <f>Registrer_nyttevirkninger!AD160</f>
        <v>0</v>
      </c>
      <c r="AE28" s="29">
        <f>Registrer_nyttevirkninger!AE160</f>
        <v>0</v>
      </c>
      <c r="AF28" s="29">
        <f>Registrer_nyttevirkninger!AF160</f>
        <v>0</v>
      </c>
      <c r="AG28" s="29">
        <f>Registrer_nyttevirkninger!AG160</f>
        <v>0</v>
      </c>
      <c r="AH28" s="29">
        <f>Registrer_nyttevirkninger!AH160</f>
        <v>0</v>
      </c>
      <c r="AI28" s="29">
        <f>Registrer_nyttevirkninger!AI160</f>
        <v>0</v>
      </c>
      <c r="AJ28" s="29">
        <f>Registrer_nyttevirkninger!AJ160</f>
        <v>0</v>
      </c>
      <c r="AK28" s="29">
        <f>Registrer_nyttevirkninger!AK160</f>
        <v>0</v>
      </c>
      <c r="AL28" s="29">
        <f>Registrer_nyttevirkninger!AL160</f>
        <v>0</v>
      </c>
      <c r="AM28" s="29">
        <f>Registrer_nyttevirkninger!AM160</f>
        <v>0</v>
      </c>
      <c r="AN28" s="29">
        <f>Registrer_nyttevirkninger!AN160</f>
        <v>0</v>
      </c>
      <c r="AO28" s="29">
        <f>Registrer_nyttevirkninger!AO160</f>
        <v>0</v>
      </c>
      <c r="AP28" s="29">
        <f>Registrer_nyttevirkninger!AP160</f>
        <v>0</v>
      </c>
      <c r="AQ28" s="29">
        <f>Registrer_nyttevirkninger!AQ160</f>
        <v>0</v>
      </c>
    </row>
    <row r="29" spans="1:43" x14ac:dyDescent="0.25">
      <c r="A29" s="95" t="str">
        <f>Registrer_nyttevirkninger!A161</f>
        <v xml:space="preserve">Øvrig nyttevirkning for privatpersoner 1 </v>
      </c>
      <c r="B29" s="95" t="str">
        <f>Registrer_nyttevirkninger!B161</f>
        <v>"</v>
      </c>
      <c r="C29" s="29">
        <f>Registrer_nyttevirkninger!C161</f>
        <v>0</v>
      </c>
      <c r="D29" s="29">
        <f>Registrer_nyttevirkninger!D161</f>
        <v>0</v>
      </c>
      <c r="E29" s="29">
        <f>Registrer_nyttevirkninger!E161</f>
        <v>0</v>
      </c>
      <c r="F29" s="29">
        <f>Registrer_nyttevirkninger!F161</f>
        <v>0</v>
      </c>
      <c r="G29" s="29">
        <f>Registrer_nyttevirkninger!G161</f>
        <v>0</v>
      </c>
      <c r="H29" s="29">
        <f>Registrer_nyttevirkninger!H161</f>
        <v>0</v>
      </c>
      <c r="I29" s="29">
        <f>Registrer_nyttevirkninger!I161</f>
        <v>0</v>
      </c>
      <c r="J29" s="29">
        <f>Registrer_nyttevirkninger!J161</f>
        <v>0</v>
      </c>
      <c r="K29" s="29">
        <f>Registrer_nyttevirkninger!K161</f>
        <v>0</v>
      </c>
      <c r="L29" s="29">
        <f>Registrer_nyttevirkninger!L161</f>
        <v>0</v>
      </c>
      <c r="M29" s="29">
        <f>Registrer_nyttevirkninger!M161</f>
        <v>0</v>
      </c>
      <c r="N29" s="29">
        <f>Registrer_nyttevirkninger!N161</f>
        <v>0</v>
      </c>
      <c r="O29" s="29">
        <f>Registrer_nyttevirkninger!O161</f>
        <v>0</v>
      </c>
      <c r="P29" s="29">
        <f>Registrer_nyttevirkninger!P161</f>
        <v>0</v>
      </c>
      <c r="Q29" s="29">
        <f>Registrer_nyttevirkninger!Q161</f>
        <v>0</v>
      </c>
      <c r="R29" s="29">
        <f>Registrer_nyttevirkninger!R161</f>
        <v>0</v>
      </c>
      <c r="S29" s="29">
        <f>Registrer_nyttevirkninger!S161</f>
        <v>0</v>
      </c>
      <c r="T29" s="29">
        <f>Registrer_nyttevirkninger!T161</f>
        <v>0</v>
      </c>
      <c r="U29" s="29">
        <f>Registrer_nyttevirkninger!U161</f>
        <v>0</v>
      </c>
      <c r="V29" s="29">
        <f>Registrer_nyttevirkninger!V161</f>
        <v>0</v>
      </c>
      <c r="W29" s="29">
        <f>Registrer_nyttevirkninger!W161</f>
        <v>0</v>
      </c>
      <c r="X29" s="29">
        <f>Registrer_nyttevirkninger!X161</f>
        <v>0</v>
      </c>
      <c r="Y29" s="29">
        <f>Registrer_nyttevirkninger!Y161</f>
        <v>0</v>
      </c>
      <c r="Z29" s="29">
        <f>Registrer_nyttevirkninger!Z161</f>
        <v>0</v>
      </c>
      <c r="AA29" s="29">
        <f>Registrer_nyttevirkninger!AA161</f>
        <v>0</v>
      </c>
      <c r="AB29" s="29">
        <f>Registrer_nyttevirkninger!AB161</f>
        <v>0</v>
      </c>
      <c r="AC29" s="29">
        <f>Registrer_nyttevirkninger!AC161</f>
        <v>0</v>
      </c>
      <c r="AD29" s="29">
        <f>Registrer_nyttevirkninger!AD161</f>
        <v>0</v>
      </c>
      <c r="AE29" s="29">
        <f>Registrer_nyttevirkninger!AE161</f>
        <v>0</v>
      </c>
      <c r="AF29" s="29">
        <f>Registrer_nyttevirkninger!AF161</f>
        <v>0</v>
      </c>
      <c r="AG29" s="29">
        <f>Registrer_nyttevirkninger!AG161</f>
        <v>0</v>
      </c>
      <c r="AH29" s="29">
        <f>Registrer_nyttevirkninger!AH161</f>
        <v>0</v>
      </c>
      <c r="AI29" s="29">
        <f>Registrer_nyttevirkninger!AI161</f>
        <v>0</v>
      </c>
      <c r="AJ29" s="29">
        <f>Registrer_nyttevirkninger!AJ161</f>
        <v>0</v>
      </c>
      <c r="AK29" s="29">
        <f>Registrer_nyttevirkninger!AK161</f>
        <v>0</v>
      </c>
      <c r="AL29" s="29">
        <f>Registrer_nyttevirkninger!AL161</f>
        <v>0</v>
      </c>
      <c r="AM29" s="29">
        <f>Registrer_nyttevirkninger!AM161</f>
        <v>0</v>
      </c>
      <c r="AN29" s="29">
        <f>Registrer_nyttevirkninger!AN161</f>
        <v>0</v>
      </c>
      <c r="AO29" s="29">
        <f>Registrer_nyttevirkninger!AO161</f>
        <v>0</v>
      </c>
      <c r="AP29" s="29">
        <f>Registrer_nyttevirkninger!AP161</f>
        <v>0</v>
      </c>
      <c r="AQ29" s="29">
        <f>Registrer_nyttevirkninger!AQ161</f>
        <v>0</v>
      </c>
    </row>
    <row r="30" spans="1:43" x14ac:dyDescent="0.25">
      <c r="A30" s="95" t="str">
        <f>Registrer_nyttevirkninger!A162</f>
        <v>Øvrig nyttevirkning for privatpersoner 2</v>
      </c>
      <c r="B30" s="95" t="str">
        <f>Registrer_nyttevirkninger!B162</f>
        <v>"</v>
      </c>
      <c r="C30" s="29">
        <f>Registrer_nyttevirkninger!C162</f>
        <v>0</v>
      </c>
      <c r="D30" s="29">
        <f>Registrer_nyttevirkninger!D162</f>
        <v>0</v>
      </c>
      <c r="E30" s="29">
        <f>Registrer_nyttevirkninger!E162</f>
        <v>0</v>
      </c>
      <c r="F30" s="29">
        <f>Registrer_nyttevirkninger!F162</f>
        <v>0</v>
      </c>
      <c r="G30" s="29">
        <f>Registrer_nyttevirkninger!G162</f>
        <v>0</v>
      </c>
      <c r="H30" s="29">
        <f>Registrer_nyttevirkninger!H162</f>
        <v>0</v>
      </c>
      <c r="I30" s="29">
        <f>Registrer_nyttevirkninger!I162</f>
        <v>0</v>
      </c>
      <c r="J30" s="29">
        <f>Registrer_nyttevirkninger!J162</f>
        <v>0</v>
      </c>
      <c r="K30" s="29">
        <f>Registrer_nyttevirkninger!K162</f>
        <v>0</v>
      </c>
      <c r="L30" s="29">
        <f>Registrer_nyttevirkninger!L162</f>
        <v>0</v>
      </c>
      <c r="M30" s="29">
        <f>Registrer_nyttevirkninger!M162</f>
        <v>0</v>
      </c>
      <c r="N30" s="29">
        <f>Registrer_nyttevirkninger!N162</f>
        <v>0</v>
      </c>
      <c r="O30" s="29">
        <f>Registrer_nyttevirkninger!O162</f>
        <v>0</v>
      </c>
      <c r="P30" s="29">
        <f>Registrer_nyttevirkninger!P162</f>
        <v>0</v>
      </c>
      <c r="Q30" s="29">
        <f>Registrer_nyttevirkninger!Q162</f>
        <v>0</v>
      </c>
      <c r="R30" s="29">
        <f>Registrer_nyttevirkninger!R162</f>
        <v>0</v>
      </c>
      <c r="S30" s="29">
        <f>Registrer_nyttevirkninger!S162</f>
        <v>0</v>
      </c>
      <c r="T30" s="29">
        <f>Registrer_nyttevirkninger!T162</f>
        <v>0</v>
      </c>
      <c r="U30" s="29">
        <f>Registrer_nyttevirkninger!U162</f>
        <v>0</v>
      </c>
      <c r="V30" s="29">
        <f>Registrer_nyttevirkninger!V162</f>
        <v>0</v>
      </c>
      <c r="W30" s="29">
        <f>Registrer_nyttevirkninger!W162</f>
        <v>0</v>
      </c>
      <c r="X30" s="29">
        <f>Registrer_nyttevirkninger!X162</f>
        <v>0</v>
      </c>
      <c r="Y30" s="29">
        <f>Registrer_nyttevirkninger!Y162</f>
        <v>0</v>
      </c>
      <c r="Z30" s="29">
        <f>Registrer_nyttevirkninger!Z162</f>
        <v>0</v>
      </c>
      <c r="AA30" s="29">
        <f>Registrer_nyttevirkninger!AA162</f>
        <v>0</v>
      </c>
      <c r="AB30" s="29">
        <f>Registrer_nyttevirkninger!AB162</f>
        <v>0</v>
      </c>
      <c r="AC30" s="29">
        <f>Registrer_nyttevirkninger!AC162</f>
        <v>0</v>
      </c>
      <c r="AD30" s="29">
        <f>Registrer_nyttevirkninger!AD162</f>
        <v>0</v>
      </c>
      <c r="AE30" s="29">
        <f>Registrer_nyttevirkninger!AE162</f>
        <v>0</v>
      </c>
      <c r="AF30" s="29">
        <f>Registrer_nyttevirkninger!AF162</f>
        <v>0</v>
      </c>
      <c r="AG30" s="29">
        <f>Registrer_nyttevirkninger!AG162</f>
        <v>0</v>
      </c>
      <c r="AH30" s="29">
        <f>Registrer_nyttevirkninger!AH162</f>
        <v>0</v>
      </c>
      <c r="AI30" s="29">
        <f>Registrer_nyttevirkninger!AI162</f>
        <v>0</v>
      </c>
      <c r="AJ30" s="29">
        <f>Registrer_nyttevirkninger!AJ162</f>
        <v>0</v>
      </c>
      <c r="AK30" s="29">
        <f>Registrer_nyttevirkninger!AK162</f>
        <v>0</v>
      </c>
      <c r="AL30" s="29">
        <f>Registrer_nyttevirkninger!AL162</f>
        <v>0</v>
      </c>
      <c r="AM30" s="29">
        <f>Registrer_nyttevirkninger!AM162</f>
        <v>0</v>
      </c>
      <c r="AN30" s="29">
        <f>Registrer_nyttevirkninger!AN162</f>
        <v>0</v>
      </c>
      <c r="AO30" s="29">
        <f>Registrer_nyttevirkninger!AO162</f>
        <v>0</v>
      </c>
      <c r="AP30" s="29">
        <f>Registrer_nyttevirkninger!AP162</f>
        <v>0</v>
      </c>
      <c r="AQ30" s="29">
        <f>Registrer_nyttevirkninger!AQ162</f>
        <v>0</v>
      </c>
    </row>
    <row r="31" spans="1:43" x14ac:dyDescent="0.25">
      <c r="A31" s="96" t="str">
        <f>Registrer_nyttevirkninger!A163</f>
        <v>Sum nytte - privatpersoner</v>
      </c>
      <c r="B31" s="96" t="str">
        <f>Registrer_nyttevirkninger!B163</f>
        <v>"</v>
      </c>
      <c r="C31" s="150">
        <f t="shared" ref="C31:AQ31" si="1">SUM(C28:C30)</f>
        <v>0</v>
      </c>
      <c r="D31" s="150">
        <f t="shared" si="1"/>
        <v>0</v>
      </c>
      <c r="E31" s="150">
        <f t="shared" si="1"/>
        <v>0</v>
      </c>
      <c r="F31" s="150">
        <f t="shared" si="1"/>
        <v>0</v>
      </c>
      <c r="G31" s="150">
        <f t="shared" si="1"/>
        <v>0</v>
      </c>
      <c r="H31" s="150">
        <f t="shared" si="1"/>
        <v>0</v>
      </c>
      <c r="I31" s="150">
        <f t="shared" si="1"/>
        <v>0</v>
      </c>
      <c r="J31" s="150">
        <f t="shared" si="1"/>
        <v>0</v>
      </c>
      <c r="K31" s="150">
        <f t="shared" si="1"/>
        <v>0</v>
      </c>
      <c r="L31" s="150">
        <f t="shared" si="1"/>
        <v>0</v>
      </c>
      <c r="M31" s="150">
        <f t="shared" si="1"/>
        <v>0</v>
      </c>
      <c r="N31" s="150">
        <f t="shared" si="1"/>
        <v>0</v>
      </c>
      <c r="O31" s="150">
        <f t="shared" si="1"/>
        <v>0</v>
      </c>
      <c r="P31" s="150">
        <f t="shared" si="1"/>
        <v>0</v>
      </c>
      <c r="Q31" s="150">
        <f t="shared" si="1"/>
        <v>0</v>
      </c>
      <c r="R31" s="150">
        <f t="shared" si="1"/>
        <v>0</v>
      </c>
      <c r="S31" s="150">
        <f t="shared" si="1"/>
        <v>0</v>
      </c>
      <c r="T31" s="150">
        <f t="shared" si="1"/>
        <v>0</v>
      </c>
      <c r="U31" s="150">
        <f t="shared" si="1"/>
        <v>0</v>
      </c>
      <c r="V31" s="150">
        <f t="shared" si="1"/>
        <v>0</v>
      </c>
      <c r="W31" s="150">
        <f t="shared" si="1"/>
        <v>0</v>
      </c>
      <c r="X31" s="150">
        <f t="shared" si="1"/>
        <v>0</v>
      </c>
      <c r="Y31" s="150">
        <f t="shared" si="1"/>
        <v>0</v>
      </c>
      <c r="Z31" s="150">
        <f t="shared" si="1"/>
        <v>0</v>
      </c>
      <c r="AA31" s="150">
        <f t="shared" si="1"/>
        <v>0</v>
      </c>
      <c r="AB31" s="150">
        <f t="shared" si="1"/>
        <v>0</v>
      </c>
      <c r="AC31" s="150">
        <f t="shared" si="1"/>
        <v>0</v>
      </c>
      <c r="AD31" s="150">
        <f t="shared" si="1"/>
        <v>0</v>
      </c>
      <c r="AE31" s="150">
        <f t="shared" si="1"/>
        <v>0</v>
      </c>
      <c r="AF31" s="150">
        <f t="shared" si="1"/>
        <v>0</v>
      </c>
      <c r="AG31" s="150">
        <f t="shared" si="1"/>
        <v>0</v>
      </c>
      <c r="AH31" s="150">
        <f t="shared" si="1"/>
        <v>0</v>
      </c>
      <c r="AI31" s="150">
        <f t="shared" si="1"/>
        <v>0</v>
      </c>
      <c r="AJ31" s="150">
        <f t="shared" si="1"/>
        <v>0</v>
      </c>
      <c r="AK31" s="150">
        <f t="shared" si="1"/>
        <v>0</v>
      </c>
      <c r="AL31" s="150">
        <f t="shared" si="1"/>
        <v>0</v>
      </c>
      <c r="AM31" s="150">
        <f t="shared" si="1"/>
        <v>0</v>
      </c>
      <c r="AN31" s="150">
        <f t="shared" si="1"/>
        <v>0</v>
      </c>
      <c r="AO31" s="150">
        <f t="shared" si="1"/>
        <v>0</v>
      </c>
      <c r="AP31" s="150">
        <f t="shared" si="1"/>
        <v>0</v>
      </c>
      <c r="AQ31" s="150">
        <f t="shared" si="1"/>
        <v>0</v>
      </c>
    </row>
    <row r="32" spans="1:43" ht="12" customHeight="1" x14ac:dyDescent="0.25">
      <c r="A32" s="97"/>
      <c r="B32" s="97"/>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row>
    <row r="33" spans="1:43" ht="15.75" thickBot="1" x14ac:dyDescent="0.3">
      <c r="A33" s="98" t="s">
        <v>280</v>
      </c>
      <c r="B33" s="98" t="s">
        <v>168</v>
      </c>
      <c r="C33" s="68">
        <f>C6+C12+C18+C25+C31</f>
        <v>0</v>
      </c>
      <c r="D33" s="68">
        <f t="shared" ref="D33:AQ33" si="2">D6+D12+D18+D25+D31</f>
        <v>2976719.1100762496</v>
      </c>
      <c r="E33" s="68">
        <f>E6+E12+E18+E25+E31</f>
        <v>6030832.9170144815</v>
      </c>
      <c r="F33" s="68">
        <f t="shared" si="2"/>
        <v>9163850.6174035035</v>
      </c>
      <c r="G33" s="68">
        <f t="shared" si="2"/>
        <v>12377307.567239668</v>
      </c>
      <c r="H33" s="68">
        <f t="shared" si="2"/>
        <v>15672765.707017224</v>
      </c>
      <c r="I33" s="68">
        <f t="shared" si="2"/>
        <v>19051813.993450139</v>
      </c>
      <c r="J33" s="68">
        <f t="shared" si="2"/>
        <v>22516068.837925822</v>
      </c>
      <c r="K33" s="68">
        <f t="shared" si="2"/>
        <v>26067174.551792979</v>
      </c>
      <c r="L33" s="68">
        <f t="shared" si="2"/>
        <v>30006872.523825329</v>
      </c>
      <c r="M33" s="68">
        <f t="shared" si="2"/>
        <v>0</v>
      </c>
      <c r="N33" s="68">
        <f t="shared" si="2"/>
        <v>0</v>
      </c>
      <c r="O33" s="68">
        <f t="shared" si="2"/>
        <v>0</v>
      </c>
      <c r="P33" s="68">
        <f t="shared" si="2"/>
        <v>0</v>
      </c>
      <c r="Q33" s="68">
        <f t="shared" si="2"/>
        <v>0</v>
      </c>
      <c r="R33" s="68">
        <f t="shared" si="2"/>
        <v>0</v>
      </c>
      <c r="S33" s="68">
        <f t="shared" si="2"/>
        <v>0</v>
      </c>
      <c r="T33" s="68">
        <f t="shared" si="2"/>
        <v>0</v>
      </c>
      <c r="U33" s="68">
        <f t="shared" si="2"/>
        <v>0</v>
      </c>
      <c r="V33" s="68">
        <f t="shared" si="2"/>
        <v>0</v>
      </c>
      <c r="W33" s="68">
        <f t="shared" si="2"/>
        <v>0</v>
      </c>
      <c r="X33" s="68">
        <f t="shared" si="2"/>
        <v>0</v>
      </c>
      <c r="Y33" s="68">
        <f t="shared" si="2"/>
        <v>0</v>
      </c>
      <c r="Z33" s="68">
        <f t="shared" si="2"/>
        <v>0</v>
      </c>
      <c r="AA33" s="68">
        <f t="shared" si="2"/>
        <v>0</v>
      </c>
      <c r="AB33" s="68">
        <f t="shared" si="2"/>
        <v>0</v>
      </c>
      <c r="AC33" s="68">
        <f t="shared" si="2"/>
        <v>0</v>
      </c>
      <c r="AD33" s="68">
        <f t="shared" si="2"/>
        <v>0</v>
      </c>
      <c r="AE33" s="68">
        <f t="shared" si="2"/>
        <v>0</v>
      </c>
      <c r="AF33" s="68">
        <f t="shared" si="2"/>
        <v>0</v>
      </c>
      <c r="AG33" s="68">
        <f t="shared" si="2"/>
        <v>0</v>
      </c>
      <c r="AH33" s="68">
        <f t="shared" si="2"/>
        <v>0</v>
      </c>
      <c r="AI33" s="68">
        <f t="shared" si="2"/>
        <v>0</v>
      </c>
      <c r="AJ33" s="68">
        <f t="shared" si="2"/>
        <v>0</v>
      </c>
      <c r="AK33" s="68">
        <f t="shared" si="2"/>
        <v>0</v>
      </c>
      <c r="AL33" s="68">
        <f t="shared" si="2"/>
        <v>0</v>
      </c>
      <c r="AM33" s="68">
        <f t="shared" si="2"/>
        <v>0</v>
      </c>
      <c r="AN33" s="68">
        <f t="shared" si="2"/>
        <v>0</v>
      </c>
      <c r="AO33" s="68">
        <f t="shared" si="2"/>
        <v>0</v>
      </c>
      <c r="AP33" s="68">
        <f t="shared" si="2"/>
        <v>0</v>
      </c>
      <c r="AQ33" s="68">
        <f t="shared" si="2"/>
        <v>0</v>
      </c>
    </row>
    <row r="34" spans="1:43" ht="15.75" thickTop="1" x14ac:dyDescent="0.25">
      <c r="A34" s="93"/>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row>
    <row r="35" spans="1:43" x14ac:dyDescent="0.25">
      <c r="A35" s="91" t="s">
        <v>88</v>
      </c>
    </row>
    <row r="36" spans="1:43" x14ac:dyDescent="0.25">
      <c r="A36" s="93" t="str">
        <f>Registrer_kostnadsvirkninger!A115</f>
        <v>Kostnadsvirkninger i virksomheten</v>
      </c>
      <c r="B36" s="93" t="str">
        <f>Registrer_kostnadsvirkninger!B115</f>
        <v>Tallformat</v>
      </c>
      <c r="C36" s="143">
        <f>'Generelle forutsetninger'!B7</f>
        <v>2021</v>
      </c>
      <c r="D36" s="143">
        <f t="shared" ref="D36:AQ36" si="3">C36+1</f>
        <v>2022</v>
      </c>
      <c r="E36" s="143">
        <f t="shared" si="3"/>
        <v>2023</v>
      </c>
      <c r="F36" s="143">
        <f t="shared" si="3"/>
        <v>2024</v>
      </c>
      <c r="G36" s="143">
        <f t="shared" si="3"/>
        <v>2025</v>
      </c>
      <c r="H36" s="143">
        <f t="shared" si="3"/>
        <v>2026</v>
      </c>
      <c r="I36" s="143">
        <f t="shared" si="3"/>
        <v>2027</v>
      </c>
      <c r="J36" s="143">
        <f t="shared" si="3"/>
        <v>2028</v>
      </c>
      <c r="K36" s="143">
        <f t="shared" si="3"/>
        <v>2029</v>
      </c>
      <c r="L36" s="143">
        <f t="shared" si="3"/>
        <v>2030</v>
      </c>
      <c r="M36" s="143">
        <f t="shared" si="3"/>
        <v>2031</v>
      </c>
      <c r="N36" s="143">
        <f t="shared" si="3"/>
        <v>2032</v>
      </c>
      <c r="O36" s="143">
        <f t="shared" si="3"/>
        <v>2033</v>
      </c>
      <c r="P36" s="143">
        <f t="shared" si="3"/>
        <v>2034</v>
      </c>
      <c r="Q36" s="143">
        <f t="shared" si="3"/>
        <v>2035</v>
      </c>
      <c r="R36" s="143">
        <f t="shared" si="3"/>
        <v>2036</v>
      </c>
      <c r="S36" s="143">
        <f t="shared" si="3"/>
        <v>2037</v>
      </c>
      <c r="T36" s="143">
        <f t="shared" si="3"/>
        <v>2038</v>
      </c>
      <c r="U36" s="143">
        <f t="shared" si="3"/>
        <v>2039</v>
      </c>
      <c r="V36" s="143">
        <f t="shared" si="3"/>
        <v>2040</v>
      </c>
      <c r="W36" s="143">
        <f t="shared" si="3"/>
        <v>2041</v>
      </c>
      <c r="X36" s="143">
        <f t="shared" si="3"/>
        <v>2042</v>
      </c>
      <c r="Y36" s="143">
        <f t="shared" si="3"/>
        <v>2043</v>
      </c>
      <c r="Z36" s="143">
        <f t="shared" si="3"/>
        <v>2044</v>
      </c>
      <c r="AA36" s="143">
        <f t="shared" si="3"/>
        <v>2045</v>
      </c>
      <c r="AB36" s="143">
        <f t="shared" si="3"/>
        <v>2046</v>
      </c>
      <c r="AC36" s="143">
        <f t="shared" si="3"/>
        <v>2047</v>
      </c>
      <c r="AD36" s="143">
        <f t="shared" si="3"/>
        <v>2048</v>
      </c>
      <c r="AE36" s="143">
        <f t="shared" si="3"/>
        <v>2049</v>
      </c>
      <c r="AF36" s="143">
        <f t="shared" si="3"/>
        <v>2050</v>
      </c>
      <c r="AG36" s="143">
        <f t="shared" si="3"/>
        <v>2051</v>
      </c>
      <c r="AH36" s="143">
        <f t="shared" si="3"/>
        <v>2052</v>
      </c>
      <c r="AI36" s="143">
        <f t="shared" si="3"/>
        <v>2053</v>
      </c>
      <c r="AJ36" s="143">
        <f t="shared" si="3"/>
        <v>2054</v>
      </c>
      <c r="AK36" s="143">
        <f t="shared" si="3"/>
        <v>2055</v>
      </c>
      <c r="AL36" s="143">
        <f t="shared" si="3"/>
        <v>2056</v>
      </c>
      <c r="AM36" s="143">
        <f t="shared" si="3"/>
        <v>2057</v>
      </c>
      <c r="AN36" s="143">
        <f t="shared" si="3"/>
        <v>2058</v>
      </c>
      <c r="AO36" s="143">
        <f t="shared" si="3"/>
        <v>2059</v>
      </c>
      <c r="AP36" s="143">
        <f t="shared" si="3"/>
        <v>2060</v>
      </c>
      <c r="AQ36" s="143">
        <f t="shared" si="3"/>
        <v>2061</v>
      </c>
    </row>
    <row r="37" spans="1:43" x14ac:dyDescent="0.25">
      <c r="A37" s="95" t="str">
        <f>Registrer_kostnadsvirkninger!A116</f>
        <v>Investeringskostnader for virksomheten</v>
      </c>
      <c r="B37" s="95" t="str">
        <f>Registrer_kostnadsvirkninger!B116</f>
        <v>I kroner</v>
      </c>
      <c r="C37" s="29">
        <f>Registrer_kostnadsvirkninger!C116</f>
        <v>14600000</v>
      </c>
      <c r="D37" s="29">
        <f>Registrer_kostnadsvirkninger!D116</f>
        <v>18500000</v>
      </c>
      <c r="E37" s="29">
        <f>Registrer_kostnadsvirkninger!E116</f>
        <v>7000000</v>
      </c>
      <c r="F37" s="29">
        <f>Registrer_kostnadsvirkninger!F116</f>
        <v>0</v>
      </c>
      <c r="G37" s="29">
        <f>Registrer_kostnadsvirkninger!G116</f>
        <v>0</v>
      </c>
      <c r="H37" s="29">
        <f>Registrer_kostnadsvirkninger!H116</f>
        <v>0</v>
      </c>
      <c r="I37" s="29">
        <f>Registrer_kostnadsvirkninger!I116</f>
        <v>0</v>
      </c>
      <c r="J37" s="29">
        <f>Registrer_kostnadsvirkninger!J116</f>
        <v>0</v>
      </c>
      <c r="K37" s="29">
        <f>Registrer_kostnadsvirkninger!K116</f>
        <v>0</v>
      </c>
      <c r="L37" s="29">
        <f>Registrer_kostnadsvirkninger!L116</f>
        <v>0</v>
      </c>
      <c r="M37" s="29">
        <f>Registrer_kostnadsvirkninger!M116</f>
        <v>0</v>
      </c>
      <c r="N37" s="29">
        <f>Registrer_kostnadsvirkninger!N116</f>
        <v>0</v>
      </c>
      <c r="O37" s="29">
        <f>Registrer_kostnadsvirkninger!O116</f>
        <v>0</v>
      </c>
      <c r="P37" s="29">
        <f>Registrer_kostnadsvirkninger!P116</f>
        <v>0</v>
      </c>
      <c r="Q37" s="29">
        <f>Registrer_kostnadsvirkninger!Q116</f>
        <v>0</v>
      </c>
      <c r="R37" s="29">
        <f>Registrer_kostnadsvirkninger!R116</f>
        <v>0</v>
      </c>
      <c r="S37" s="29">
        <f>Registrer_kostnadsvirkninger!S116</f>
        <v>0</v>
      </c>
      <c r="T37" s="29">
        <f>Registrer_kostnadsvirkninger!T116</f>
        <v>0</v>
      </c>
      <c r="U37" s="29">
        <f>Registrer_kostnadsvirkninger!U116</f>
        <v>0</v>
      </c>
      <c r="V37" s="29">
        <f>Registrer_kostnadsvirkninger!V116</f>
        <v>0</v>
      </c>
      <c r="W37" s="29">
        <f>Registrer_kostnadsvirkninger!W116</f>
        <v>0</v>
      </c>
      <c r="X37" s="29">
        <f>Registrer_kostnadsvirkninger!X116</f>
        <v>0</v>
      </c>
      <c r="Y37" s="29">
        <f>Registrer_kostnadsvirkninger!Y116</f>
        <v>0</v>
      </c>
      <c r="Z37" s="29">
        <f>Registrer_kostnadsvirkninger!Z116</f>
        <v>0</v>
      </c>
      <c r="AA37" s="29">
        <f>Registrer_kostnadsvirkninger!AA116</f>
        <v>0</v>
      </c>
      <c r="AB37" s="29">
        <f>Registrer_kostnadsvirkninger!AB116</f>
        <v>0</v>
      </c>
      <c r="AC37" s="29">
        <f>Registrer_kostnadsvirkninger!AC116</f>
        <v>0</v>
      </c>
      <c r="AD37" s="29">
        <f>Registrer_kostnadsvirkninger!AD116</f>
        <v>0</v>
      </c>
      <c r="AE37" s="29">
        <f>Registrer_kostnadsvirkninger!AE116</f>
        <v>0</v>
      </c>
      <c r="AF37" s="29">
        <f>Registrer_kostnadsvirkninger!AF116</f>
        <v>0</v>
      </c>
      <c r="AG37" s="29">
        <f>Registrer_kostnadsvirkninger!AG116</f>
        <v>0</v>
      </c>
      <c r="AH37" s="29">
        <f>Registrer_kostnadsvirkninger!AH116</f>
        <v>0</v>
      </c>
      <c r="AI37" s="29">
        <f>Registrer_kostnadsvirkninger!AI116</f>
        <v>0</v>
      </c>
      <c r="AJ37" s="29">
        <f>Registrer_kostnadsvirkninger!AJ116</f>
        <v>0</v>
      </c>
      <c r="AK37" s="29">
        <f>Registrer_kostnadsvirkninger!AK116</f>
        <v>0</v>
      </c>
      <c r="AL37" s="29">
        <f>Registrer_kostnadsvirkninger!AL116</f>
        <v>0</v>
      </c>
      <c r="AM37" s="29">
        <f>Registrer_kostnadsvirkninger!AM116</f>
        <v>0</v>
      </c>
      <c r="AN37" s="29">
        <f>Registrer_kostnadsvirkninger!AN116</f>
        <v>0</v>
      </c>
      <c r="AO37" s="29">
        <f>Registrer_kostnadsvirkninger!AO116</f>
        <v>0</v>
      </c>
      <c r="AP37" s="29">
        <f>Registrer_kostnadsvirkninger!AP116</f>
        <v>0</v>
      </c>
      <c r="AQ37" s="29">
        <f>Registrer_kostnadsvirkninger!AQ116</f>
        <v>0</v>
      </c>
    </row>
    <row r="38" spans="1:43" x14ac:dyDescent="0.25">
      <c r="A38" s="95" t="str">
        <f>Registrer_kostnadsvirkninger!A117</f>
        <v>Drifts- og vedlikeholdskostnader - nytt system</v>
      </c>
      <c r="B38" s="95" t="str">
        <f>Registrer_kostnadsvirkninger!B117</f>
        <v>"</v>
      </c>
      <c r="C38" s="29">
        <f>Registrer_kostnadsvirkninger!C117</f>
        <v>0</v>
      </c>
      <c r="D38" s="29">
        <f>Registrer_kostnadsvirkninger!D117</f>
        <v>0</v>
      </c>
      <c r="E38" s="29">
        <f>Registrer_kostnadsvirkninger!E117</f>
        <v>0</v>
      </c>
      <c r="F38" s="29">
        <f>Registrer_kostnadsvirkninger!F117</f>
        <v>0</v>
      </c>
      <c r="G38" s="29">
        <f>Registrer_kostnadsvirkninger!G117</f>
        <v>0</v>
      </c>
      <c r="H38" s="29">
        <f>Registrer_kostnadsvirkninger!H117</f>
        <v>0</v>
      </c>
      <c r="I38" s="29">
        <f>Registrer_kostnadsvirkninger!I117</f>
        <v>0</v>
      </c>
      <c r="J38" s="29">
        <f>Registrer_kostnadsvirkninger!J117</f>
        <v>0</v>
      </c>
      <c r="K38" s="29">
        <f>Registrer_kostnadsvirkninger!K117</f>
        <v>0</v>
      </c>
      <c r="L38" s="29">
        <f>Registrer_kostnadsvirkninger!L117</f>
        <v>0</v>
      </c>
      <c r="M38" s="29">
        <f>Registrer_kostnadsvirkninger!M117</f>
        <v>0</v>
      </c>
      <c r="N38" s="29">
        <f>Registrer_kostnadsvirkninger!N117</f>
        <v>0</v>
      </c>
      <c r="O38" s="29">
        <f>Registrer_kostnadsvirkninger!O117</f>
        <v>0</v>
      </c>
      <c r="P38" s="29">
        <f>Registrer_kostnadsvirkninger!P117</f>
        <v>0</v>
      </c>
      <c r="Q38" s="29">
        <f>Registrer_kostnadsvirkninger!Q117</f>
        <v>0</v>
      </c>
      <c r="R38" s="29">
        <f>Registrer_kostnadsvirkninger!R117</f>
        <v>0</v>
      </c>
      <c r="S38" s="29">
        <f>Registrer_kostnadsvirkninger!S117</f>
        <v>0</v>
      </c>
      <c r="T38" s="29">
        <f>Registrer_kostnadsvirkninger!T117</f>
        <v>0</v>
      </c>
      <c r="U38" s="29">
        <f>Registrer_kostnadsvirkninger!U117</f>
        <v>0</v>
      </c>
      <c r="V38" s="29">
        <f>Registrer_kostnadsvirkninger!V117</f>
        <v>0</v>
      </c>
      <c r="W38" s="29">
        <f>Registrer_kostnadsvirkninger!W117</f>
        <v>0</v>
      </c>
      <c r="X38" s="29">
        <f>Registrer_kostnadsvirkninger!X117</f>
        <v>0</v>
      </c>
      <c r="Y38" s="29">
        <f>Registrer_kostnadsvirkninger!Y117</f>
        <v>0</v>
      </c>
      <c r="Z38" s="29">
        <f>Registrer_kostnadsvirkninger!Z117</f>
        <v>0</v>
      </c>
      <c r="AA38" s="29">
        <f>Registrer_kostnadsvirkninger!AA117</f>
        <v>0</v>
      </c>
      <c r="AB38" s="29">
        <f>Registrer_kostnadsvirkninger!AB117</f>
        <v>0</v>
      </c>
      <c r="AC38" s="29">
        <f>Registrer_kostnadsvirkninger!AC117</f>
        <v>0</v>
      </c>
      <c r="AD38" s="29">
        <f>Registrer_kostnadsvirkninger!AD117</f>
        <v>0</v>
      </c>
      <c r="AE38" s="29">
        <f>Registrer_kostnadsvirkninger!AE117</f>
        <v>0</v>
      </c>
      <c r="AF38" s="29">
        <f>Registrer_kostnadsvirkninger!AF117</f>
        <v>0</v>
      </c>
      <c r="AG38" s="29">
        <f>Registrer_kostnadsvirkninger!AG117</f>
        <v>0</v>
      </c>
      <c r="AH38" s="29">
        <f>Registrer_kostnadsvirkninger!AH117</f>
        <v>0</v>
      </c>
      <c r="AI38" s="29">
        <f>Registrer_kostnadsvirkninger!AI117</f>
        <v>0</v>
      </c>
      <c r="AJ38" s="29">
        <f>Registrer_kostnadsvirkninger!AJ117</f>
        <v>0</v>
      </c>
      <c r="AK38" s="29">
        <f>Registrer_kostnadsvirkninger!AK117</f>
        <v>0</v>
      </c>
      <c r="AL38" s="29">
        <f>Registrer_kostnadsvirkninger!AL117</f>
        <v>0</v>
      </c>
      <c r="AM38" s="29">
        <f>Registrer_kostnadsvirkninger!AM117</f>
        <v>0</v>
      </c>
      <c r="AN38" s="29">
        <f>Registrer_kostnadsvirkninger!AN117</f>
        <v>0</v>
      </c>
      <c r="AO38" s="29">
        <f>Registrer_kostnadsvirkninger!AO117</f>
        <v>0</v>
      </c>
      <c r="AP38" s="29">
        <f>Registrer_kostnadsvirkninger!AP117</f>
        <v>0</v>
      </c>
      <c r="AQ38" s="29">
        <f>Registrer_kostnadsvirkninger!AQ117</f>
        <v>0</v>
      </c>
    </row>
    <row r="39" spans="1:43" x14ac:dyDescent="0.25">
      <c r="A39" s="95" t="str">
        <f>Registrer_kostnadsvirkninger!A118</f>
        <v>Endrings- og omstillingskostnader i virksomheten</v>
      </c>
      <c r="B39" s="95" t="str">
        <f>Registrer_kostnadsvirkninger!B118</f>
        <v>"</v>
      </c>
      <c r="C39" s="29">
        <f>Registrer_kostnadsvirkninger!C118</f>
        <v>0</v>
      </c>
      <c r="D39" s="29">
        <f>Registrer_kostnadsvirkninger!D118</f>
        <v>0</v>
      </c>
      <c r="E39" s="29">
        <f>Registrer_kostnadsvirkninger!E118</f>
        <v>0</v>
      </c>
      <c r="F39" s="29">
        <f>Registrer_kostnadsvirkninger!F118</f>
        <v>0</v>
      </c>
      <c r="G39" s="29">
        <f>Registrer_kostnadsvirkninger!G118</f>
        <v>0</v>
      </c>
      <c r="H39" s="29">
        <f>Registrer_kostnadsvirkninger!H118</f>
        <v>0</v>
      </c>
      <c r="I39" s="29">
        <f>Registrer_kostnadsvirkninger!I118</f>
        <v>0</v>
      </c>
      <c r="J39" s="29">
        <f>Registrer_kostnadsvirkninger!J118</f>
        <v>0</v>
      </c>
      <c r="K39" s="29">
        <f>Registrer_kostnadsvirkninger!K118</f>
        <v>0</v>
      </c>
      <c r="L39" s="29">
        <f>Registrer_kostnadsvirkninger!L118</f>
        <v>0</v>
      </c>
      <c r="M39" s="29">
        <f>Registrer_kostnadsvirkninger!M118</f>
        <v>0</v>
      </c>
      <c r="N39" s="29">
        <f>Registrer_kostnadsvirkninger!N118</f>
        <v>0</v>
      </c>
      <c r="O39" s="29">
        <f>Registrer_kostnadsvirkninger!O118</f>
        <v>0</v>
      </c>
      <c r="P39" s="29">
        <f>Registrer_kostnadsvirkninger!P118</f>
        <v>0</v>
      </c>
      <c r="Q39" s="29">
        <f>Registrer_kostnadsvirkninger!Q118</f>
        <v>0</v>
      </c>
      <c r="R39" s="29">
        <f>Registrer_kostnadsvirkninger!R118</f>
        <v>0</v>
      </c>
      <c r="S39" s="29">
        <f>Registrer_kostnadsvirkninger!S118</f>
        <v>0</v>
      </c>
      <c r="T39" s="29">
        <f>Registrer_kostnadsvirkninger!T118</f>
        <v>0</v>
      </c>
      <c r="U39" s="29">
        <f>Registrer_kostnadsvirkninger!U118</f>
        <v>0</v>
      </c>
      <c r="V39" s="29">
        <f>Registrer_kostnadsvirkninger!V118</f>
        <v>0</v>
      </c>
      <c r="W39" s="29">
        <f>Registrer_kostnadsvirkninger!W118</f>
        <v>0</v>
      </c>
      <c r="X39" s="29">
        <f>Registrer_kostnadsvirkninger!X118</f>
        <v>0</v>
      </c>
      <c r="Y39" s="29">
        <f>Registrer_kostnadsvirkninger!Y118</f>
        <v>0</v>
      </c>
      <c r="Z39" s="29">
        <f>Registrer_kostnadsvirkninger!Z118</f>
        <v>0</v>
      </c>
      <c r="AA39" s="29">
        <f>Registrer_kostnadsvirkninger!AA118</f>
        <v>0</v>
      </c>
      <c r="AB39" s="29">
        <f>Registrer_kostnadsvirkninger!AB118</f>
        <v>0</v>
      </c>
      <c r="AC39" s="29">
        <f>Registrer_kostnadsvirkninger!AC118</f>
        <v>0</v>
      </c>
      <c r="AD39" s="29">
        <f>Registrer_kostnadsvirkninger!AD118</f>
        <v>0</v>
      </c>
      <c r="AE39" s="29">
        <f>Registrer_kostnadsvirkninger!AE118</f>
        <v>0</v>
      </c>
      <c r="AF39" s="29">
        <f>Registrer_kostnadsvirkninger!AF118</f>
        <v>0</v>
      </c>
      <c r="AG39" s="29">
        <f>Registrer_kostnadsvirkninger!AG118</f>
        <v>0</v>
      </c>
      <c r="AH39" s="29">
        <f>Registrer_kostnadsvirkninger!AH118</f>
        <v>0</v>
      </c>
      <c r="AI39" s="29">
        <f>Registrer_kostnadsvirkninger!AI118</f>
        <v>0</v>
      </c>
      <c r="AJ39" s="29">
        <f>Registrer_kostnadsvirkninger!AJ118</f>
        <v>0</v>
      </c>
      <c r="AK39" s="29">
        <f>Registrer_kostnadsvirkninger!AK118</f>
        <v>0</v>
      </c>
      <c r="AL39" s="29">
        <f>Registrer_kostnadsvirkninger!AL118</f>
        <v>0</v>
      </c>
      <c r="AM39" s="29">
        <f>Registrer_kostnadsvirkninger!AM118</f>
        <v>0</v>
      </c>
      <c r="AN39" s="29">
        <f>Registrer_kostnadsvirkninger!AN118</f>
        <v>0</v>
      </c>
      <c r="AO39" s="29">
        <f>Registrer_kostnadsvirkninger!AO118</f>
        <v>0</v>
      </c>
      <c r="AP39" s="29">
        <f>Registrer_kostnadsvirkninger!AP118</f>
        <v>0</v>
      </c>
      <c r="AQ39" s="29">
        <f>Registrer_kostnadsvirkninger!AQ118</f>
        <v>0</v>
      </c>
    </row>
    <row r="40" spans="1:43" x14ac:dyDescent="0.25">
      <c r="A40" s="96" t="str">
        <f>Registrer_kostnadsvirkninger!A119</f>
        <v>Sum kostnad - i virksomheten</v>
      </c>
      <c r="B40" s="96" t="str">
        <f>Registrer_kostnadsvirkninger!B119</f>
        <v>"</v>
      </c>
      <c r="C40" s="150">
        <f>Registrer_kostnadsvirkninger!C119</f>
        <v>14600000</v>
      </c>
      <c r="D40" s="150">
        <f>Registrer_kostnadsvirkninger!D119</f>
        <v>18500000</v>
      </c>
      <c r="E40" s="150">
        <f>Registrer_kostnadsvirkninger!E119</f>
        <v>7000000</v>
      </c>
      <c r="F40" s="150">
        <f>Registrer_kostnadsvirkninger!F119</f>
        <v>0</v>
      </c>
      <c r="G40" s="150">
        <f>Registrer_kostnadsvirkninger!G119</f>
        <v>0</v>
      </c>
      <c r="H40" s="150">
        <f>Registrer_kostnadsvirkninger!H119</f>
        <v>0</v>
      </c>
      <c r="I40" s="150">
        <f>Registrer_kostnadsvirkninger!I119</f>
        <v>0</v>
      </c>
      <c r="J40" s="150">
        <f>Registrer_kostnadsvirkninger!J119</f>
        <v>0</v>
      </c>
      <c r="K40" s="150">
        <f>Registrer_kostnadsvirkninger!K119</f>
        <v>0</v>
      </c>
      <c r="L40" s="150">
        <f>Registrer_kostnadsvirkninger!L119</f>
        <v>0</v>
      </c>
      <c r="M40" s="150">
        <f>Registrer_kostnadsvirkninger!M119</f>
        <v>0</v>
      </c>
      <c r="N40" s="150">
        <f>Registrer_kostnadsvirkninger!N119</f>
        <v>0</v>
      </c>
      <c r="O40" s="150">
        <f>Registrer_kostnadsvirkninger!O119</f>
        <v>0</v>
      </c>
      <c r="P40" s="150">
        <f>Registrer_kostnadsvirkninger!P119</f>
        <v>0</v>
      </c>
      <c r="Q40" s="150">
        <f>Registrer_kostnadsvirkninger!Q119</f>
        <v>0</v>
      </c>
      <c r="R40" s="150">
        <f>Registrer_kostnadsvirkninger!R119</f>
        <v>0</v>
      </c>
      <c r="S40" s="150">
        <f>Registrer_kostnadsvirkninger!S119</f>
        <v>0</v>
      </c>
      <c r="T40" s="150">
        <f>Registrer_kostnadsvirkninger!T119</f>
        <v>0</v>
      </c>
      <c r="U40" s="150">
        <f>Registrer_kostnadsvirkninger!U119</f>
        <v>0</v>
      </c>
      <c r="V40" s="150">
        <f>Registrer_kostnadsvirkninger!V119</f>
        <v>0</v>
      </c>
      <c r="W40" s="150">
        <f>Registrer_kostnadsvirkninger!W119</f>
        <v>0</v>
      </c>
      <c r="X40" s="150">
        <f>Registrer_kostnadsvirkninger!X119</f>
        <v>0</v>
      </c>
      <c r="Y40" s="150">
        <f>Registrer_kostnadsvirkninger!Y119</f>
        <v>0</v>
      </c>
      <c r="Z40" s="150">
        <f>Registrer_kostnadsvirkninger!Z119</f>
        <v>0</v>
      </c>
      <c r="AA40" s="150">
        <f>Registrer_kostnadsvirkninger!AA119</f>
        <v>0</v>
      </c>
      <c r="AB40" s="150">
        <f>Registrer_kostnadsvirkninger!AB119</f>
        <v>0</v>
      </c>
      <c r="AC40" s="150">
        <f>Registrer_kostnadsvirkninger!AC119</f>
        <v>0</v>
      </c>
      <c r="AD40" s="150">
        <f>Registrer_kostnadsvirkninger!AD119</f>
        <v>0</v>
      </c>
      <c r="AE40" s="150">
        <f>Registrer_kostnadsvirkninger!AE119</f>
        <v>0</v>
      </c>
      <c r="AF40" s="150">
        <f>Registrer_kostnadsvirkninger!AF119</f>
        <v>0</v>
      </c>
      <c r="AG40" s="150">
        <f>Registrer_kostnadsvirkninger!AG119</f>
        <v>0</v>
      </c>
      <c r="AH40" s="150">
        <f>Registrer_kostnadsvirkninger!AH119</f>
        <v>0</v>
      </c>
      <c r="AI40" s="150">
        <f>Registrer_kostnadsvirkninger!AI119</f>
        <v>0</v>
      </c>
      <c r="AJ40" s="150">
        <f>Registrer_kostnadsvirkninger!AJ119</f>
        <v>0</v>
      </c>
      <c r="AK40" s="150">
        <f>Registrer_kostnadsvirkninger!AK119</f>
        <v>0</v>
      </c>
      <c r="AL40" s="150">
        <f>Registrer_kostnadsvirkninger!AL119</f>
        <v>0</v>
      </c>
      <c r="AM40" s="150">
        <f>Registrer_kostnadsvirkninger!AM119</f>
        <v>0</v>
      </c>
      <c r="AN40" s="150">
        <f>Registrer_kostnadsvirkninger!AN119</f>
        <v>0</v>
      </c>
      <c r="AO40" s="150">
        <f>Registrer_kostnadsvirkninger!AO119</f>
        <v>0</v>
      </c>
      <c r="AP40" s="150">
        <f>Registrer_kostnadsvirkninger!AP119</f>
        <v>0</v>
      </c>
      <c r="AQ40" s="150">
        <f>Registrer_kostnadsvirkninger!AQ119</f>
        <v>0</v>
      </c>
    </row>
    <row r="42" spans="1:43" x14ac:dyDescent="0.25">
      <c r="A42" s="93" t="str">
        <f>Registrer_kostnadsvirkninger!A121</f>
        <v>Kostnadsvirkninger i andre statlige virksomheter</v>
      </c>
      <c r="B42" s="93"/>
    </row>
    <row r="43" spans="1:43" x14ac:dyDescent="0.25">
      <c r="A43" s="95" t="str">
        <f>Registrer_kostnadsvirkninger!A122</f>
        <v>Investeringskostnader i andre statlige virksomheter</v>
      </c>
      <c r="B43" s="95" t="str">
        <f>Registrer_kostnadsvirkninger!B122</f>
        <v>I kroner</v>
      </c>
      <c r="C43" s="29">
        <f>Registrer_kostnadsvirkninger!C122</f>
        <v>750000</v>
      </c>
      <c r="D43" s="29">
        <f>Registrer_kostnadsvirkninger!D122</f>
        <v>2250000</v>
      </c>
      <c r="E43" s="29">
        <f>Registrer_kostnadsvirkninger!E122</f>
        <v>1500000</v>
      </c>
      <c r="F43" s="29">
        <f>Registrer_kostnadsvirkninger!F122</f>
        <v>0</v>
      </c>
      <c r="G43" s="29">
        <f>Registrer_kostnadsvirkninger!G122</f>
        <v>0</v>
      </c>
      <c r="H43" s="29">
        <f>Registrer_kostnadsvirkninger!H122</f>
        <v>0</v>
      </c>
      <c r="I43" s="29">
        <f>Registrer_kostnadsvirkninger!I122</f>
        <v>0</v>
      </c>
      <c r="J43" s="29">
        <f>Registrer_kostnadsvirkninger!J122</f>
        <v>0</v>
      </c>
      <c r="K43" s="29">
        <f>Registrer_kostnadsvirkninger!K122</f>
        <v>0</v>
      </c>
      <c r="L43" s="29">
        <f>Registrer_kostnadsvirkninger!L122</f>
        <v>0</v>
      </c>
      <c r="M43" s="29">
        <f>Registrer_kostnadsvirkninger!M122</f>
        <v>0</v>
      </c>
      <c r="N43" s="29">
        <f>Registrer_kostnadsvirkninger!N122</f>
        <v>0</v>
      </c>
      <c r="O43" s="29">
        <f>Registrer_kostnadsvirkninger!O122</f>
        <v>0</v>
      </c>
      <c r="P43" s="29">
        <f>Registrer_kostnadsvirkninger!P122</f>
        <v>0</v>
      </c>
      <c r="Q43" s="29">
        <f>Registrer_kostnadsvirkninger!Q122</f>
        <v>0</v>
      </c>
      <c r="R43" s="29">
        <f>Registrer_kostnadsvirkninger!R122</f>
        <v>0</v>
      </c>
      <c r="S43" s="29">
        <f>Registrer_kostnadsvirkninger!S122</f>
        <v>0</v>
      </c>
      <c r="T43" s="29">
        <f>Registrer_kostnadsvirkninger!T122</f>
        <v>0</v>
      </c>
      <c r="U43" s="29">
        <f>Registrer_kostnadsvirkninger!U122</f>
        <v>0</v>
      </c>
      <c r="V43" s="29">
        <f>Registrer_kostnadsvirkninger!V122</f>
        <v>0</v>
      </c>
      <c r="W43" s="29">
        <f>Registrer_kostnadsvirkninger!W122</f>
        <v>0</v>
      </c>
      <c r="X43" s="29">
        <f>Registrer_kostnadsvirkninger!X122</f>
        <v>0</v>
      </c>
      <c r="Y43" s="29">
        <f>Registrer_kostnadsvirkninger!Y122</f>
        <v>0</v>
      </c>
      <c r="Z43" s="29">
        <f>Registrer_kostnadsvirkninger!Z122</f>
        <v>0</v>
      </c>
      <c r="AA43" s="29">
        <f>Registrer_kostnadsvirkninger!AA122</f>
        <v>0</v>
      </c>
      <c r="AB43" s="29">
        <f>Registrer_kostnadsvirkninger!AB122</f>
        <v>0</v>
      </c>
      <c r="AC43" s="29">
        <f>Registrer_kostnadsvirkninger!AC122</f>
        <v>0</v>
      </c>
      <c r="AD43" s="29">
        <f>Registrer_kostnadsvirkninger!AD122</f>
        <v>0</v>
      </c>
      <c r="AE43" s="29">
        <f>Registrer_kostnadsvirkninger!AE122</f>
        <v>0</v>
      </c>
      <c r="AF43" s="29">
        <f>Registrer_kostnadsvirkninger!AF122</f>
        <v>0</v>
      </c>
      <c r="AG43" s="29">
        <f>Registrer_kostnadsvirkninger!AG122</f>
        <v>0</v>
      </c>
      <c r="AH43" s="29">
        <f>Registrer_kostnadsvirkninger!AH122</f>
        <v>0</v>
      </c>
      <c r="AI43" s="29">
        <f>Registrer_kostnadsvirkninger!AI122</f>
        <v>0</v>
      </c>
      <c r="AJ43" s="29">
        <f>Registrer_kostnadsvirkninger!AJ122</f>
        <v>0</v>
      </c>
      <c r="AK43" s="29">
        <f>Registrer_kostnadsvirkninger!AK122</f>
        <v>0</v>
      </c>
      <c r="AL43" s="29">
        <f>Registrer_kostnadsvirkninger!AL122</f>
        <v>0</v>
      </c>
      <c r="AM43" s="29">
        <f>Registrer_kostnadsvirkninger!AM122</f>
        <v>0</v>
      </c>
      <c r="AN43" s="29">
        <f>Registrer_kostnadsvirkninger!AN122</f>
        <v>0</v>
      </c>
      <c r="AO43" s="29">
        <f>Registrer_kostnadsvirkninger!AO122</f>
        <v>0</v>
      </c>
      <c r="AP43" s="29">
        <f>Registrer_kostnadsvirkninger!AP122</f>
        <v>0</v>
      </c>
      <c r="AQ43" s="29">
        <f>Registrer_kostnadsvirkninger!AQ122</f>
        <v>0</v>
      </c>
    </row>
    <row r="44" spans="1:43" x14ac:dyDescent="0.25">
      <c r="A44" s="95" t="str">
        <f>Registrer_kostnadsvirkninger!A123</f>
        <v>Økte drifts- og vedlikeholdskostnader</v>
      </c>
      <c r="B44" s="95" t="str">
        <f>Registrer_kostnadsvirkninger!B123</f>
        <v>"</v>
      </c>
      <c r="C44" s="29">
        <f>Registrer_kostnadsvirkninger!C123</f>
        <v>0</v>
      </c>
      <c r="D44" s="29">
        <f>Registrer_kostnadsvirkninger!D123</f>
        <v>1910700</v>
      </c>
      <c r="E44" s="29">
        <f>Registrer_kostnadsvirkninger!E123</f>
        <v>1910700</v>
      </c>
      <c r="F44" s="29">
        <f>Registrer_kostnadsvirkninger!F123</f>
        <v>1910700</v>
      </c>
      <c r="G44" s="29">
        <f>Registrer_kostnadsvirkninger!G123</f>
        <v>1910700</v>
      </c>
      <c r="H44" s="29">
        <f>Registrer_kostnadsvirkninger!H123</f>
        <v>1910700</v>
      </c>
      <c r="I44" s="29">
        <f>Registrer_kostnadsvirkninger!I123</f>
        <v>1910700</v>
      </c>
      <c r="J44" s="29">
        <f>Registrer_kostnadsvirkninger!J123</f>
        <v>1910700</v>
      </c>
      <c r="K44" s="29">
        <f>Registrer_kostnadsvirkninger!K123</f>
        <v>1910700</v>
      </c>
      <c r="L44" s="29">
        <f>Registrer_kostnadsvirkninger!L123</f>
        <v>1910700</v>
      </c>
      <c r="M44" s="29">
        <f>Registrer_kostnadsvirkninger!M123</f>
        <v>0</v>
      </c>
      <c r="N44" s="29">
        <f>Registrer_kostnadsvirkninger!N123</f>
        <v>0</v>
      </c>
      <c r="O44" s="29">
        <f>Registrer_kostnadsvirkninger!O123</f>
        <v>0</v>
      </c>
      <c r="P44" s="29">
        <f>Registrer_kostnadsvirkninger!P123</f>
        <v>0</v>
      </c>
      <c r="Q44" s="29">
        <f>Registrer_kostnadsvirkninger!Q123</f>
        <v>0</v>
      </c>
      <c r="R44" s="29">
        <f>Registrer_kostnadsvirkninger!R123</f>
        <v>0</v>
      </c>
      <c r="S44" s="29">
        <f>Registrer_kostnadsvirkninger!S123</f>
        <v>0</v>
      </c>
      <c r="T44" s="29">
        <f>Registrer_kostnadsvirkninger!T123</f>
        <v>0</v>
      </c>
      <c r="U44" s="29">
        <f>Registrer_kostnadsvirkninger!U123</f>
        <v>0</v>
      </c>
      <c r="V44" s="29">
        <f>Registrer_kostnadsvirkninger!V123</f>
        <v>0</v>
      </c>
      <c r="W44" s="29">
        <f>Registrer_kostnadsvirkninger!W123</f>
        <v>0</v>
      </c>
      <c r="X44" s="29">
        <f>Registrer_kostnadsvirkninger!X123</f>
        <v>0</v>
      </c>
      <c r="Y44" s="29">
        <f>Registrer_kostnadsvirkninger!Y123</f>
        <v>0</v>
      </c>
      <c r="Z44" s="29">
        <f>Registrer_kostnadsvirkninger!Z123</f>
        <v>0</v>
      </c>
      <c r="AA44" s="29">
        <f>Registrer_kostnadsvirkninger!AA123</f>
        <v>0</v>
      </c>
      <c r="AB44" s="29">
        <f>Registrer_kostnadsvirkninger!AB123</f>
        <v>0</v>
      </c>
      <c r="AC44" s="29">
        <f>Registrer_kostnadsvirkninger!AC123</f>
        <v>0</v>
      </c>
      <c r="AD44" s="29">
        <f>Registrer_kostnadsvirkninger!AD123</f>
        <v>0</v>
      </c>
      <c r="AE44" s="29">
        <f>Registrer_kostnadsvirkninger!AE123</f>
        <v>0</v>
      </c>
      <c r="AF44" s="29">
        <f>Registrer_kostnadsvirkninger!AF123</f>
        <v>0</v>
      </c>
      <c r="AG44" s="29">
        <f>Registrer_kostnadsvirkninger!AG123</f>
        <v>0</v>
      </c>
      <c r="AH44" s="29">
        <f>Registrer_kostnadsvirkninger!AH123</f>
        <v>0</v>
      </c>
      <c r="AI44" s="29">
        <f>Registrer_kostnadsvirkninger!AI123</f>
        <v>0</v>
      </c>
      <c r="AJ44" s="29">
        <f>Registrer_kostnadsvirkninger!AJ123</f>
        <v>0</v>
      </c>
      <c r="AK44" s="29">
        <f>Registrer_kostnadsvirkninger!AK123</f>
        <v>0</v>
      </c>
      <c r="AL44" s="29">
        <f>Registrer_kostnadsvirkninger!AL123</f>
        <v>0</v>
      </c>
      <c r="AM44" s="29">
        <f>Registrer_kostnadsvirkninger!AM123</f>
        <v>0</v>
      </c>
      <c r="AN44" s="29">
        <f>Registrer_kostnadsvirkninger!AN123</f>
        <v>0</v>
      </c>
      <c r="AO44" s="29">
        <f>Registrer_kostnadsvirkninger!AO123</f>
        <v>0</v>
      </c>
      <c r="AP44" s="29">
        <f>Registrer_kostnadsvirkninger!AP123</f>
        <v>0</v>
      </c>
      <c r="AQ44" s="29">
        <f>Registrer_kostnadsvirkninger!AQ123</f>
        <v>0</v>
      </c>
    </row>
    <row r="45" spans="1:43" x14ac:dyDescent="0.25">
      <c r="A45" s="95" t="str">
        <f>Registrer_kostnadsvirkninger!A124</f>
        <v>Endrings- og omstillingskostnader</v>
      </c>
      <c r="B45" s="95" t="str">
        <f>Registrer_kostnadsvirkninger!B124</f>
        <v>"</v>
      </c>
      <c r="C45" s="29">
        <f>Registrer_kostnadsvirkninger!C124</f>
        <v>0</v>
      </c>
      <c r="D45" s="29">
        <f>Registrer_kostnadsvirkninger!D124</f>
        <v>133952.35995343121</v>
      </c>
      <c r="E45" s="29">
        <f>Registrer_kostnadsvirkninger!E124</f>
        <v>135693.74063282579</v>
      </c>
      <c r="F45" s="29">
        <f>Registrer_kostnadsvirkninger!F124</f>
        <v>137457.75926105253</v>
      </c>
      <c r="G45" s="29">
        <f>Registrer_kostnadsvirkninger!G124</f>
        <v>139244.71013144622</v>
      </c>
      <c r="H45" s="29">
        <f>Registrer_kostnadsvirkninger!H124</f>
        <v>141054.89136315501</v>
      </c>
      <c r="I45" s="29">
        <f>Registrer_kostnadsvirkninger!I124</f>
        <v>142888.60495087603</v>
      </c>
      <c r="J45" s="29">
        <f>Registrer_kostnadsvirkninger!J124</f>
        <v>144746.15681523739</v>
      </c>
      <c r="K45" s="29">
        <f>Registrer_kostnadsvirkninger!K124</f>
        <v>146627.85685383549</v>
      </c>
      <c r="L45" s="29">
        <f>Registrer_kostnadsvirkninger!L124</f>
        <v>148534.01899293534</v>
      </c>
      <c r="M45" s="29">
        <f>Registrer_kostnadsvirkninger!M124</f>
        <v>0</v>
      </c>
      <c r="N45" s="29">
        <f>Registrer_kostnadsvirkninger!N124</f>
        <v>0</v>
      </c>
      <c r="O45" s="29">
        <f>Registrer_kostnadsvirkninger!O124</f>
        <v>0</v>
      </c>
      <c r="P45" s="29">
        <f>Registrer_kostnadsvirkninger!P124</f>
        <v>0</v>
      </c>
      <c r="Q45" s="29">
        <f>Registrer_kostnadsvirkninger!Q124</f>
        <v>0</v>
      </c>
      <c r="R45" s="29">
        <f>Registrer_kostnadsvirkninger!R124</f>
        <v>0</v>
      </c>
      <c r="S45" s="29">
        <f>Registrer_kostnadsvirkninger!S124</f>
        <v>0</v>
      </c>
      <c r="T45" s="29">
        <f>Registrer_kostnadsvirkninger!T124</f>
        <v>0</v>
      </c>
      <c r="U45" s="29">
        <f>Registrer_kostnadsvirkninger!U124</f>
        <v>0</v>
      </c>
      <c r="V45" s="29">
        <f>Registrer_kostnadsvirkninger!V124</f>
        <v>0</v>
      </c>
      <c r="W45" s="29">
        <f>Registrer_kostnadsvirkninger!W124</f>
        <v>0</v>
      </c>
      <c r="X45" s="29">
        <f>Registrer_kostnadsvirkninger!X124</f>
        <v>0</v>
      </c>
      <c r="Y45" s="29">
        <f>Registrer_kostnadsvirkninger!Y124</f>
        <v>0</v>
      </c>
      <c r="Z45" s="29">
        <f>Registrer_kostnadsvirkninger!Z124</f>
        <v>0</v>
      </c>
      <c r="AA45" s="29">
        <f>Registrer_kostnadsvirkninger!AA124</f>
        <v>0</v>
      </c>
      <c r="AB45" s="29">
        <f>Registrer_kostnadsvirkninger!AB124</f>
        <v>0</v>
      </c>
      <c r="AC45" s="29">
        <f>Registrer_kostnadsvirkninger!AC124</f>
        <v>0</v>
      </c>
      <c r="AD45" s="29">
        <f>Registrer_kostnadsvirkninger!AD124</f>
        <v>0</v>
      </c>
      <c r="AE45" s="29">
        <f>Registrer_kostnadsvirkninger!AE124</f>
        <v>0</v>
      </c>
      <c r="AF45" s="29">
        <f>Registrer_kostnadsvirkninger!AF124</f>
        <v>0</v>
      </c>
      <c r="AG45" s="29">
        <f>Registrer_kostnadsvirkninger!AG124</f>
        <v>0</v>
      </c>
      <c r="AH45" s="29">
        <f>Registrer_kostnadsvirkninger!AH124</f>
        <v>0</v>
      </c>
      <c r="AI45" s="29">
        <f>Registrer_kostnadsvirkninger!AI124</f>
        <v>0</v>
      </c>
      <c r="AJ45" s="29">
        <f>Registrer_kostnadsvirkninger!AJ124</f>
        <v>0</v>
      </c>
      <c r="AK45" s="29">
        <f>Registrer_kostnadsvirkninger!AK124</f>
        <v>0</v>
      </c>
      <c r="AL45" s="29">
        <f>Registrer_kostnadsvirkninger!AL124</f>
        <v>0</v>
      </c>
      <c r="AM45" s="29">
        <f>Registrer_kostnadsvirkninger!AM124</f>
        <v>0</v>
      </c>
      <c r="AN45" s="29">
        <f>Registrer_kostnadsvirkninger!AN124</f>
        <v>0</v>
      </c>
      <c r="AO45" s="29">
        <f>Registrer_kostnadsvirkninger!AO124</f>
        <v>0</v>
      </c>
      <c r="AP45" s="29">
        <f>Registrer_kostnadsvirkninger!AP124</f>
        <v>0</v>
      </c>
      <c r="AQ45" s="29">
        <f>Registrer_kostnadsvirkninger!AQ124</f>
        <v>0</v>
      </c>
    </row>
    <row r="46" spans="1:43" x14ac:dyDescent="0.25">
      <c r="A46" s="96" t="str">
        <f>Registrer_kostnadsvirkninger!A125</f>
        <v>Sum kostnad - i andre statlige virksomheter</v>
      </c>
      <c r="B46" s="96" t="str">
        <f>Registrer_kostnadsvirkninger!B125</f>
        <v>"</v>
      </c>
      <c r="C46" s="150">
        <f>Registrer_kostnadsvirkninger!C125</f>
        <v>750000</v>
      </c>
      <c r="D46" s="150">
        <f>Registrer_kostnadsvirkninger!D125</f>
        <v>4294652.3599534314</v>
      </c>
      <c r="E46" s="150">
        <f>Registrer_kostnadsvirkninger!E125</f>
        <v>3546393.740632826</v>
      </c>
      <c r="F46" s="150">
        <f>Registrer_kostnadsvirkninger!F125</f>
        <v>2048157.7592610526</v>
      </c>
      <c r="G46" s="150">
        <f>Registrer_kostnadsvirkninger!G125</f>
        <v>2049944.7101314461</v>
      </c>
      <c r="H46" s="150">
        <f>Registrer_kostnadsvirkninger!H125</f>
        <v>2051754.8913631551</v>
      </c>
      <c r="I46" s="150">
        <f>Registrer_kostnadsvirkninger!I125</f>
        <v>2053588.604950876</v>
      </c>
      <c r="J46" s="150">
        <f>Registrer_kostnadsvirkninger!J125</f>
        <v>2055446.1568152374</v>
      </c>
      <c r="K46" s="150">
        <f>Registrer_kostnadsvirkninger!K125</f>
        <v>2057327.8568538355</v>
      </c>
      <c r="L46" s="150">
        <f>Registrer_kostnadsvirkninger!L125</f>
        <v>2059234.0189929353</v>
      </c>
      <c r="M46" s="150">
        <f>Registrer_kostnadsvirkninger!M125</f>
        <v>0</v>
      </c>
      <c r="N46" s="150">
        <f>Registrer_kostnadsvirkninger!N125</f>
        <v>0</v>
      </c>
      <c r="O46" s="150">
        <f>Registrer_kostnadsvirkninger!O125</f>
        <v>0</v>
      </c>
      <c r="P46" s="150">
        <f>Registrer_kostnadsvirkninger!P125</f>
        <v>0</v>
      </c>
      <c r="Q46" s="150">
        <f>Registrer_kostnadsvirkninger!Q125</f>
        <v>0</v>
      </c>
      <c r="R46" s="150">
        <f>Registrer_kostnadsvirkninger!R125</f>
        <v>0</v>
      </c>
      <c r="S46" s="150">
        <f>Registrer_kostnadsvirkninger!S125</f>
        <v>0</v>
      </c>
      <c r="T46" s="150">
        <f>Registrer_kostnadsvirkninger!T125</f>
        <v>0</v>
      </c>
      <c r="U46" s="150">
        <f>Registrer_kostnadsvirkninger!U125</f>
        <v>0</v>
      </c>
      <c r="V46" s="150">
        <f>Registrer_kostnadsvirkninger!V125</f>
        <v>0</v>
      </c>
      <c r="W46" s="150">
        <f>Registrer_kostnadsvirkninger!W125</f>
        <v>0</v>
      </c>
      <c r="X46" s="150">
        <f>Registrer_kostnadsvirkninger!X125</f>
        <v>0</v>
      </c>
      <c r="Y46" s="150">
        <f>Registrer_kostnadsvirkninger!Y125</f>
        <v>0</v>
      </c>
      <c r="Z46" s="150">
        <f>Registrer_kostnadsvirkninger!Z125</f>
        <v>0</v>
      </c>
      <c r="AA46" s="150">
        <f>Registrer_kostnadsvirkninger!AA125</f>
        <v>0</v>
      </c>
      <c r="AB46" s="150">
        <f>Registrer_kostnadsvirkninger!AB125</f>
        <v>0</v>
      </c>
      <c r="AC46" s="150">
        <f>Registrer_kostnadsvirkninger!AC125</f>
        <v>0</v>
      </c>
      <c r="AD46" s="150">
        <f>Registrer_kostnadsvirkninger!AD125</f>
        <v>0</v>
      </c>
      <c r="AE46" s="150">
        <f>Registrer_kostnadsvirkninger!AE125</f>
        <v>0</v>
      </c>
      <c r="AF46" s="150">
        <f>Registrer_kostnadsvirkninger!AF125</f>
        <v>0</v>
      </c>
      <c r="AG46" s="150">
        <f>Registrer_kostnadsvirkninger!AG125</f>
        <v>0</v>
      </c>
      <c r="AH46" s="150">
        <f>Registrer_kostnadsvirkninger!AH125</f>
        <v>0</v>
      </c>
      <c r="AI46" s="150">
        <f>Registrer_kostnadsvirkninger!AI125</f>
        <v>0</v>
      </c>
      <c r="AJ46" s="150">
        <f>Registrer_kostnadsvirkninger!AJ125</f>
        <v>0</v>
      </c>
      <c r="AK46" s="150">
        <f>Registrer_kostnadsvirkninger!AK125</f>
        <v>0</v>
      </c>
      <c r="AL46" s="150">
        <f>Registrer_kostnadsvirkninger!AL125</f>
        <v>0</v>
      </c>
      <c r="AM46" s="150">
        <f>Registrer_kostnadsvirkninger!AM125</f>
        <v>0</v>
      </c>
      <c r="AN46" s="150">
        <f>Registrer_kostnadsvirkninger!AN125</f>
        <v>0</v>
      </c>
      <c r="AO46" s="150">
        <f>Registrer_kostnadsvirkninger!AO125</f>
        <v>0</v>
      </c>
      <c r="AP46" s="150">
        <f>Registrer_kostnadsvirkninger!AP125</f>
        <v>0</v>
      </c>
      <c r="AQ46" s="150">
        <f>Registrer_kostnadsvirkninger!AQ125</f>
        <v>0</v>
      </c>
    </row>
    <row r="48" spans="1:43" x14ac:dyDescent="0.25">
      <c r="A48" s="93" t="str">
        <f>Registrer_kostnadsvirkninger!A127</f>
        <v>Kostnadsvirkninger i kommunal sektor</v>
      </c>
    </row>
    <row r="49" spans="1:43" x14ac:dyDescent="0.25">
      <c r="A49" s="95" t="str">
        <f>Registrer_kostnadsvirkninger!A128</f>
        <v>Investeringskostnader i kommunal sektor</v>
      </c>
      <c r="B49" s="95" t="str">
        <f>Registrer_kostnadsvirkninger!B128</f>
        <v>I kroner</v>
      </c>
      <c r="C49" s="29">
        <f>Registrer_kostnadsvirkninger!C128</f>
        <v>750000</v>
      </c>
      <c r="D49" s="29">
        <f>Registrer_kostnadsvirkninger!D128</f>
        <v>2250000</v>
      </c>
      <c r="E49" s="29">
        <f>Registrer_kostnadsvirkninger!E128</f>
        <v>1500000</v>
      </c>
      <c r="F49" s="29">
        <f>Registrer_kostnadsvirkninger!F128</f>
        <v>0</v>
      </c>
      <c r="G49" s="29">
        <f>Registrer_kostnadsvirkninger!G128</f>
        <v>0</v>
      </c>
      <c r="H49" s="29">
        <f>Registrer_kostnadsvirkninger!H128</f>
        <v>0</v>
      </c>
      <c r="I49" s="29">
        <f>Registrer_kostnadsvirkninger!I128</f>
        <v>0</v>
      </c>
      <c r="J49" s="29">
        <f>Registrer_kostnadsvirkninger!J128</f>
        <v>0</v>
      </c>
      <c r="K49" s="29">
        <f>Registrer_kostnadsvirkninger!K128</f>
        <v>0</v>
      </c>
      <c r="L49" s="29">
        <f>Registrer_kostnadsvirkninger!L128</f>
        <v>0</v>
      </c>
      <c r="M49" s="29">
        <f>Registrer_kostnadsvirkninger!M128</f>
        <v>0</v>
      </c>
      <c r="N49" s="29">
        <f>Registrer_kostnadsvirkninger!N128</f>
        <v>0</v>
      </c>
      <c r="O49" s="29">
        <f>Registrer_kostnadsvirkninger!O128</f>
        <v>0</v>
      </c>
      <c r="P49" s="29">
        <f>Registrer_kostnadsvirkninger!P128</f>
        <v>0</v>
      </c>
      <c r="Q49" s="29">
        <f>Registrer_kostnadsvirkninger!Q128</f>
        <v>0</v>
      </c>
      <c r="R49" s="29">
        <f>Registrer_kostnadsvirkninger!R128</f>
        <v>0</v>
      </c>
      <c r="S49" s="29">
        <f>Registrer_kostnadsvirkninger!S128</f>
        <v>0</v>
      </c>
      <c r="T49" s="29">
        <f>Registrer_kostnadsvirkninger!T128</f>
        <v>0</v>
      </c>
      <c r="U49" s="29">
        <f>Registrer_kostnadsvirkninger!U128</f>
        <v>0</v>
      </c>
      <c r="V49" s="29">
        <f>Registrer_kostnadsvirkninger!V128</f>
        <v>0</v>
      </c>
      <c r="W49" s="29">
        <f>Registrer_kostnadsvirkninger!W128</f>
        <v>0</v>
      </c>
      <c r="X49" s="29">
        <f>Registrer_kostnadsvirkninger!X128</f>
        <v>0</v>
      </c>
      <c r="Y49" s="29">
        <f>Registrer_kostnadsvirkninger!Y128</f>
        <v>0</v>
      </c>
      <c r="Z49" s="29">
        <f>Registrer_kostnadsvirkninger!Z128</f>
        <v>0</v>
      </c>
      <c r="AA49" s="29">
        <f>Registrer_kostnadsvirkninger!AA128</f>
        <v>0</v>
      </c>
      <c r="AB49" s="29">
        <f>Registrer_kostnadsvirkninger!AB128</f>
        <v>0</v>
      </c>
      <c r="AC49" s="29">
        <f>Registrer_kostnadsvirkninger!AC128</f>
        <v>0</v>
      </c>
      <c r="AD49" s="29">
        <f>Registrer_kostnadsvirkninger!AD128</f>
        <v>0</v>
      </c>
      <c r="AE49" s="29">
        <f>Registrer_kostnadsvirkninger!AE128</f>
        <v>0</v>
      </c>
      <c r="AF49" s="29">
        <f>Registrer_kostnadsvirkninger!AF128</f>
        <v>0</v>
      </c>
      <c r="AG49" s="29">
        <f>Registrer_kostnadsvirkninger!AG128</f>
        <v>0</v>
      </c>
      <c r="AH49" s="29">
        <f>Registrer_kostnadsvirkninger!AH128</f>
        <v>0</v>
      </c>
      <c r="AI49" s="29">
        <f>Registrer_kostnadsvirkninger!AI128</f>
        <v>0</v>
      </c>
      <c r="AJ49" s="29">
        <f>Registrer_kostnadsvirkninger!AJ128</f>
        <v>0</v>
      </c>
      <c r="AK49" s="29">
        <f>Registrer_kostnadsvirkninger!AK128</f>
        <v>0</v>
      </c>
      <c r="AL49" s="29">
        <f>Registrer_kostnadsvirkninger!AL128</f>
        <v>0</v>
      </c>
      <c r="AM49" s="29">
        <f>Registrer_kostnadsvirkninger!AM128</f>
        <v>0</v>
      </c>
      <c r="AN49" s="29">
        <f>Registrer_kostnadsvirkninger!AN128</f>
        <v>0</v>
      </c>
      <c r="AO49" s="29">
        <f>Registrer_kostnadsvirkninger!AO128</f>
        <v>0</v>
      </c>
      <c r="AP49" s="29">
        <f>Registrer_kostnadsvirkninger!AP128</f>
        <v>0</v>
      </c>
      <c r="AQ49" s="29">
        <f>Registrer_kostnadsvirkninger!AQ128</f>
        <v>0</v>
      </c>
    </row>
    <row r="50" spans="1:43" x14ac:dyDescent="0.25">
      <c r="A50" s="95" t="str">
        <f>Registrer_kostnadsvirkninger!A129</f>
        <v>Økte drifts- og vedlikeholdskostnader i kommunal sektor</v>
      </c>
      <c r="B50" s="95" t="str">
        <f>Registrer_kostnadsvirkninger!B129</f>
        <v>"</v>
      </c>
      <c r="C50" s="29">
        <f>Registrer_kostnadsvirkninger!C129</f>
        <v>0</v>
      </c>
      <c r="D50" s="29">
        <f>Registrer_kostnadsvirkninger!D129</f>
        <v>4458300</v>
      </c>
      <c r="E50" s="29">
        <f>Registrer_kostnadsvirkninger!E129</f>
        <v>4458300</v>
      </c>
      <c r="F50" s="29">
        <f>Registrer_kostnadsvirkninger!F129</f>
        <v>4458300</v>
      </c>
      <c r="G50" s="29">
        <f>Registrer_kostnadsvirkninger!G129</f>
        <v>4458300</v>
      </c>
      <c r="H50" s="29">
        <f>Registrer_kostnadsvirkninger!H129</f>
        <v>4458300</v>
      </c>
      <c r="I50" s="29">
        <f>Registrer_kostnadsvirkninger!I129</f>
        <v>4458300</v>
      </c>
      <c r="J50" s="29">
        <f>Registrer_kostnadsvirkninger!J129</f>
        <v>4458300</v>
      </c>
      <c r="K50" s="29">
        <f>Registrer_kostnadsvirkninger!K129</f>
        <v>4458300</v>
      </c>
      <c r="L50" s="29">
        <f>Registrer_kostnadsvirkninger!L129</f>
        <v>4458300</v>
      </c>
      <c r="M50" s="29">
        <f>Registrer_kostnadsvirkninger!M129</f>
        <v>0</v>
      </c>
      <c r="N50" s="29">
        <f>Registrer_kostnadsvirkninger!N129</f>
        <v>0</v>
      </c>
      <c r="O50" s="29">
        <f>Registrer_kostnadsvirkninger!O129</f>
        <v>0</v>
      </c>
      <c r="P50" s="29">
        <f>Registrer_kostnadsvirkninger!P129</f>
        <v>0</v>
      </c>
      <c r="Q50" s="29">
        <f>Registrer_kostnadsvirkninger!Q129</f>
        <v>0</v>
      </c>
      <c r="R50" s="29">
        <f>Registrer_kostnadsvirkninger!R129</f>
        <v>0</v>
      </c>
      <c r="S50" s="29">
        <f>Registrer_kostnadsvirkninger!S129</f>
        <v>0</v>
      </c>
      <c r="T50" s="29">
        <f>Registrer_kostnadsvirkninger!T129</f>
        <v>0</v>
      </c>
      <c r="U50" s="29">
        <f>Registrer_kostnadsvirkninger!U129</f>
        <v>0</v>
      </c>
      <c r="V50" s="29">
        <f>Registrer_kostnadsvirkninger!V129</f>
        <v>0</v>
      </c>
      <c r="W50" s="29">
        <f>Registrer_kostnadsvirkninger!W129</f>
        <v>0</v>
      </c>
      <c r="X50" s="29">
        <f>Registrer_kostnadsvirkninger!X129</f>
        <v>0</v>
      </c>
      <c r="Y50" s="29">
        <f>Registrer_kostnadsvirkninger!Y129</f>
        <v>0</v>
      </c>
      <c r="Z50" s="29">
        <f>Registrer_kostnadsvirkninger!Z129</f>
        <v>0</v>
      </c>
      <c r="AA50" s="29">
        <f>Registrer_kostnadsvirkninger!AA129</f>
        <v>0</v>
      </c>
      <c r="AB50" s="29">
        <f>Registrer_kostnadsvirkninger!AB129</f>
        <v>0</v>
      </c>
      <c r="AC50" s="29">
        <f>Registrer_kostnadsvirkninger!AC129</f>
        <v>0</v>
      </c>
      <c r="AD50" s="29">
        <f>Registrer_kostnadsvirkninger!AD129</f>
        <v>0</v>
      </c>
      <c r="AE50" s="29">
        <f>Registrer_kostnadsvirkninger!AE129</f>
        <v>0</v>
      </c>
      <c r="AF50" s="29">
        <f>Registrer_kostnadsvirkninger!AF129</f>
        <v>0</v>
      </c>
      <c r="AG50" s="29">
        <f>Registrer_kostnadsvirkninger!AG129</f>
        <v>0</v>
      </c>
      <c r="AH50" s="29">
        <f>Registrer_kostnadsvirkninger!AH129</f>
        <v>0</v>
      </c>
      <c r="AI50" s="29">
        <f>Registrer_kostnadsvirkninger!AI129</f>
        <v>0</v>
      </c>
      <c r="AJ50" s="29">
        <f>Registrer_kostnadsvirkninger!AJ129</f>
        <v>0</v>
      </c>
      <c r="AK50" s="29">
        <f>Registrer_kostnadsvirkninger!AK129</f>
        <v>0</v>
      </c>
      <c r="AL50" s="29">
        <f>Registrer_kostnadsvirkninger!AL129</f>
        <v>0</v>
      </c>
      <c r="AM50" s="29">
        <f>Registrer_kostnadsvirkninger!AM129</f>
        <v>0</v>
      </c>
      <c r="AN50" s="29">
        <f>Registrer_kostnadsvirkninger!AN129</f>
        <v>0</v>
      </c>
      <c r="AO50" s="29">
        <f>Registrer_kostnadsvirkninger!AO129</f>
        <v>0</v>
      </c>
      <c r="AP50" s="29">
        <f>Registrer_kostnadsvirkninger!AP129</f>
        <v>0</v>
      </c>
      <c r="AQ50" s="29">
        <f>Registrer_kostnadsvirkninger!AQ129</f>
        <v>0</v>
      </c>
    </row>
    <row r="51" spans="1:43" x14ac:dyDescent="0.25">
      <c r="A51" s="95" t="str">
        <f>Registrer_kostnadsvirkninger!A130</f>
        <v>Endrings- og omstillingskostnader i kommunal sektor</v>
      </c>
      <c r="B51" s="95" t="str">
        <f>Registrer_kostnadsvirkninger!B130</f>
        <v>"</v>
      </c>
      <c r="C51" s="29">
        <f>Registrer_kostnadsvirkninger!C130</f>
        <v>0</v>
      </c>
      <c r="D51" s="29">
        <f>Registrer_kostnadsvirkninger!D130</f>
        <v>312555.50655800622</v>
      </c>
      <c r="E51" s="29">
        <f>Registrer_kostnadsvirkninger!E130</f>
        <v>316618.72814326029</v>
      </c>
      <c r="F51" s="29">
        <f>Registrer_kostnadsvirkninger!F130</f>
        <v>320734.77160912263</v>
      </c>
      <c r="G51" s="29">
        <f>Registrer_kostnadsvirkninger!G130</f>
        <v>324904.32364004123</v>
      </c>
      <c r="H51" s="29">
        <f>Registrer_kostnadsvirkninger!H130</f>
        <v>329128.07984736172</v>
      </c>
      <c r="I51" s="29">
        <f>Registrer_kostnadsvirkninger!I130</f>
        <v>333406.74488537747</v>
      </c>
      <c r="J51" s="29">
        <f>Registrer_kostnadsvirkninger!J130</f>
        <v>337741.03256888734</v>
      </c>
      <c r="K51" s="29">
        <f>Registrer_kostnadsvirkninger!K130</f>
        <v>342131.66599228291</v>
      </c>
      <c r="L51" s="29">
        <f>Registrer_kostnadsvirkninger!L130</f>
        <v>346579.37765018252</v>
      </c>
      <c r="M51" s="29">
        <f>Registrer_kostnadsvirkninger!M130</f>
        <v>0</v>
      </c>
      <c r="N51" s="29">
        <f>Registrer_kostnadsvirkninger!N130</f>
        <v>0</v>
      </c>
      <c r="O51" s="29">
        <f>Registrer_kostnadsvirkninger!O130</f>
        <v>0</v>
      </c>
      <c r="P51" s="29">
        <f>Registrer_kostnadsvirkninger!P130</f>
        <v>0</v>
      </c>
      <c r="Q51" s="29">
        <f>Registrer_kostnadsvirkninger!Q130</f>
        <v>0</v>
      </c>
      <c r="R51" s="29">
        <f>Registrer_kostnadsvirkninger!R130</f>
        <v>0</v>
      </c>
      <c r="S51" s="29">
        <f>Registrer_kostnadsvirkninger!S130</f>
        <v>0</v>
      </c>
      <c r="T51" s="29">
        <f>Registrer_kostnadsvirkninger!T130</f>
        <v>0</v>
      </c>
      <c r="U51" s="29">
        <f>Registrer_kostnadsvirkninger!U130</f>
        <v>0</v>
      </c>
      <c r="V51" s="29">
        <f>Registrer_kostnadsvirkninger!V130</f>
        <v>0</v>
      </c>
      <c r="W51" s="29">
        <f>Registrer_kostnadsvirkninger!W130</f>
        <v>0</v>
      </c>
      <c r="X51" s="29">
        <f>Registrer_kostnadsvirkninger!X130</f>
        <v>0</v>
      </c>
      <c r="Y51" s="29">
        <f>Registrer_kostnadsvirkninger!Y130</f>
        <v>0</v>
      </c>
      <c r="Z51" s="29">
        <f>Registrer_kostnadsvirkninger!Z130</f>
        <v>0</v>
      </c>
      <c r="AA51" s="29">
        <f>Registrer_kostnadsvirkninger!AA130</f>
        <v>0</v>
      </c>
      <c r="AB51" s="29">
        <f>Registrer_kostnadsvirkninger!AB130</f>
        <v>0</v>
      </c>
      <c r="AC51" s="29">
        <f>Registrer_kostnadsvirkninger!AC130</f>
        <v>0</v>
      </c>
      <c r="AD51" s="29">
        <f>Registrer_kostnadsvirkninger!AD130</f>
        <v>0</v>
      </c>
      <c r="AE51" s="29">
        <f>Registrer_kostnadsvirkninger!AE130</f>
        <v>0</v>
      </c>
      <c r="AF51" s="29">
        <f>Registrer_kostnadsvirkninger!AF130</f>
        <v>0</v>
      </c>
      <c r="AG51" s="29">
        <f>Registrer_kostnadsvirkninger!AG130</f>
        <v>0</v>
      </c>
      <c r="AH51" s="29">
        <f>Registrer_kostnadsvirkninger!AH130</f>
        <v>0</v>
      </c>
      <c r="AI51" s="29">
        <f>Registrer_kostnadsvirkninger!AI130</f>
        <v>0</v>
      </c>
      <c r="AJ51" s="29">
        <f>Registrer_kostnadsvirkninger!AJ130</f>
        <v>0</v>
      </c>
      <c r="AK51" s="29">
        <f>Registrer_kostnadsvirkninger!AK130</f>
        <v>0</v>
      </c>
      <c r="AL51" s="29">
        <f>Registrer_kostnadsvirkninger!AL130</f>
        <v>0</v>
      </c>
      <c r="AM51" s="29">
        <f>Registrer_kostnadsvirkninger!AM130</f>
        <v>0</v>
      </c>
      <c r="AN51" s="29">
        <f>Registrer_kostnadsvirkninger!AN130</f>
        <v>0</v>
      </c>
      <c r="AO51" s="29">
        <f>Registrer_kostnadsvirkninger!AO130</f>
        <v>0</v>
      </c>
      <c r="AP51" s="29">
        <f>Registrer_kostnadsvirkninger!AP130</f>
        <v>0</v>
      </c>
      <c r="AQ51" s="29">
        <f>Registrer_kostnadsvirkninger!AQ130</f>
        <v>0</v>
      </c>
    </row>
    <row r="52" spans="1:43" x14ac:dyDescent="0.25">
      <c r="A52" s="96" t="str">
        <f>Registrer_kostnadsvirkninger!A131</f>
        <v>Sum kostnad - kommunal sektor</v>
      </c>
      <c r="B52" s="96" t="str">
        <f>Registrer_kostnadsvirkninger!B131</f>
        <v>"</v>
      </c>
      <c r="C52" s="150">
        <f>Registrer_kostnadsvirkninger!C131</f>
        <v>750000</v>
      </c>
      <c r="D52" s="150">
        <f>Registrer_kostnadsvirkninger!D131</f>
        <v>7020855.5065580066</v>
      </c>
      <c r="E52" s="150">
        <f>Registrer_kostnadsvirkninger!E131</f>
        <v>6274918.7281432599</v>
      </c>
      <c r="F52" s="150">
        <f>Registrer_kostnadsvirkninger!F131</f>
        <v>4779034.7716091229</v>
      </c>
      <c r="G52" s="150">
        <f>Registrer_kostnadsvirkninger!G131</f>
        <v>4783204.3236400411</v>
      </c>
      <c r="H52" s="150">
        <f>Registrer_kostnadsvirkninger!H131</f>
        <v>4787428.0798473619</v>
      </c>
      <c r="I52" s="150">
        <f>Registrer_kostnadsvirkninger!I131</f>
        <v>4791706.7448853776</v>
      </c>
      <c r="J52" s="150">
        <f>Registrer_kostnadsvirkninger!J131</f>
        <v>4796041.0325688869</v>
      </c>
      <c r="K52" s="150">
        <f>Registrer_kostnadsvirkninger!K131</f>
        <v>4800431.6659922833</v>
      </c>
      <c r="L52" s="150">
        <f>Registrer_kostnadsvirkninger!L131</f>
        <v>4804879.3776501827</v>
      </c>
      <c r="M52" s="150">
        <f>Registrer_kostnadsvirkninger!M131</f>
        <v>0</v>
      </c>
      <c r="N52" s="150">
        <f>Registrer_kostnadsvirkninger!N131</f>
        <v>0</v>
      </c>
      <c r="O52" s="150">
        <f>Registrer_kostnadsvirkninger!O131</f>
        <v>0</v>
      </c>
      <c r="P52" s="150">
        <f>Registrer_kostnadsvirkninger!P131</f>
        <v>0</v>
      </c>
      <c r="Q52" s="150">
        <f>Registrer_kostnadsvirkninger!Q131</f>
        <v>0</v>
      </c>
      <c r="R52" s="150">
        <f>Registrer_kostnadsvirkninger!R131</f>
        <v>0</v>
      </c>
      <c r="S52" s="150">
        <f>Registrer_kostnadsvirkninger!S131</f>
        <v>0</v>
      </c>
      <c r="T52" s="150">
        <f>Registrer_kostnadsvirkninger!T131</f>
        <v>0</v>
      </c>
      <c r="U52" s="150">
        <f>Registrer_kostnadsvirkninger!U131</f>
        <v>0</v>
      </c>
      <c r="V52" s="150">
        <f>Registrer_kostnadsvirkninger!V131</f>
        <v>0</v>
      </c>
      <c r="W52" s="150">
        <f>Registrer_kostnadsvirkninger!W131</f>
        <v>0</v>
      </c>
      <c r="X52" s="150">
        <f>Registrer_kostnadsvirkninger!X131</f>
        <v>0</v>
      </c>
      <c r="Y52" s="150">
        <f>Registrer_kostnadsvirkninger!Y131</f>
        <v>0</v>
      </c>
      <c r="Z52" s="150">
        <f>Registrer_kostnadsvirkninger!Z131</f>
        <v>0</v>
      </c>
      <c r="AA52" s="150">
        <f>Registrer_kostnadsvirkninger!AA131</f>
        <v>0</v>
      </c>
      <c r="AB52" s="150">
        <f>Registrer_kostnadsvirkninger!AB131</f>
        <v>0</v>
      </c>
      <c r="AC52" s="150">
        <f>Registrer_kostnadsvirkninger!AC131</f>
        <v>0</v>
      </c>
      <c r="AD52" s="150">
        <f>Registrer_kostnadsvirkninger!AD131</f>
        <v>0</v>
      </c>
      <c r="AE52" s="150">
        <f>Registrer_kostnadsvirkninger!AE131</f>
        <v>0</v>
      </c>
      <c r="AF52" s="150">
        <f>Registrer_kostnadsvirkninger!AF131</f>
        <v>0</v>
      </c>
      <c r="AG52" s="150">
        <f>Registrer_kostnadsvirkninger!AG131</f>
        <v>0</v>
      </c>
      <c r="AH52" s="150">
        <f>Registrer_kostnadsvirkninger!AH131</f>
        <v>0</v>
      </c>
      <c r="AI52" s="150">
        <f>Registrer_kostnadsvirkninger!AI131</f>
        <v>0</v>
      </c>
      <c r="AJ52" s="150">
        <f>Registrer_kostnadsvirkninger!AJ131</f>
        <v>0</v>
      </c>
      <c r="AK52" s="150">
        <f>Registrer_kostnadsvirkninger!AK131</f>
        <v>0</v>
      </c>
      <c r="AL52" s="150">
        <f>Registrer_kostnadsvirkninger!AL131</f>
        <v>0</v>
      </c>
      <c r="AM52" s="150">
        <f>Registrer_kostnadsvirkninger!AM131</f>
        <v>0</v>
      </c>
      <c r="AN52" s="150">
        <f>Registrer_kostnadsvirkninger!AN131</f>
        <v>0</v>
      </c>
      <c r="AO52" s="150">
        <f>Registrer_kostnadsvirkninger!AO131</f>
        <v>0</v>
      </c>
      <c r="AP52" s="150">
        <f>Registrer_kostnadsvirkninger!AP131</f>
        <v>0</v>
      </c>
      <c r="AQ52" s="150">
        <f>Registrer_kostnadsvirkninger!AQ131</f>
        <v>0</v>
      </c>
    </row>
    <row r="54" spans="1:43" x14ac:dyDescent="0.25">
      <c r="A54" s="93" t="str">
        <f>Registrer_kostnadsvirkninger!A133</f>
        <v>Kostnadsvirkninger i privat næringsliv</v>
      </c>
    </row>
    <row r="55" spans="1:43" x14ac:dyDescent="0.25">
      <c r="A55" s="95" t="str">
        <f>Registrer_kostnadsvirkninger!A134</f>
        <v>Investeringskostnad i privat næringsliv</v>
      </c>
      <c r="B55" s="95" t="str">
        <f>Registrer_kostnadsvirkninger!B134</f>
        <v>I kroner</v>
      </c>
      <c r="C55" s="29">
        <f>Registrer_kostnadsvirkninger!C134</f>
        <v>0</v>
      </c>
      <c r="D55" s="29">
        <f>Registrer_kostnadsvirkninger!D134</f>
        <v>0</v>
      </c>
      <c r="E55" s="29">
        <f>Registrer_kostnadsvirkninger!E134</f>
        <v>0</v>
      </c>
      <c r="F55" s="29">
        <f>Registrer_kostnadsvirkninger!F134</f>
        <v>0</v>
      </c>
      <c r="G55" s="29">
        <f>Registrer_kostnadsvirkninger!G134</f>
        <v>0</v>
      </c>
      <c r="H55" s="29">
        <f>Registrer_kostnadsvirkninger!H134</f>
        <v>0</v>
      </c>
      <c r="I55" s="29">
        <f>Registrer_kostnadsvirkninger!I134</f>
        <v>0</v>
      </c>
      <c r="J55" s="29">
        <f>Registrer_kostnadsvirkninger!J134</f>
        <v>0</v>
      </c>
      <c r="K55" s="29">
        <f>Registrer_kostnadsvirkninger!K134</f>
        <v>0</v>
      </c>
      <c r="L55" s="29">
        <f>Registrer_kostnadsvirkninger!L134</f>
        <v>0</v>
      </c>
      <c r="M55" s="29">
        <f>Registrer_kostnadsvirkninger!M134</f>
        <v>0</v>
      </c>
      <c r="N55" s="29">
        <f>Registrer_kostnadsvirkninger!N134</f>
        <v>0</v>
      </c>
      <c r="O55" s="29">
        <f>Registrer_kostnadsvirkninger!O134</f>
        <v>0</v>
      </c>
      <c r="P55" s="29">
        <f>Registrer_kostnadsvirkninger!P134</f>
        <v>0</v>
      </c>
      <c r="Q55" s="29">
        <f>Registrer_kostnadsvirkninger!Q134</f>
        <v>0</v>
      </c>
      <c r="R55" s="29">
        <f>Registrer_kostnadsvirkninger!R134</f>
        <v>0</v>
      </c>
      <c r="S55" s="29">
        <f>Registrer_kostnadsvirkninger!S134</f>
        <v>0</v>
      </c>
      <c r="T55" s="29">
        <f>Registrer_kostnadsvirkninger!T134</f>
        <v>0</v>
      </c>
      <c r="U55" s="29">
        <f>Registrer_kostnadsvirkninger!U134</f>
        <v>0</v>
      </c>
      <c r="V55" s="29">
        <f>Registrer_kostnadsvirkninger!V134</f>
        <v>0</v>
      </c>
      <c r="W55" s="29">
        <f>Registrer_kostnadsvirkninger!W134</f>
        <v>0</v>
      </c>
      <c r="X55" s="29">
        <f>Registrer_kostnadsvirkninger!X134</f>
        <v>0</v>
      </c>
      <c r="Y55" s="29">
        <f>Registrer_kostnadsvirkninger!Y134</f>
        <v>0</v>
      </c>
      <c r="Z55" s="29">
        <f>Registrer_kostnadsvirkninger!Z134</f>
        <v>0</v>
      </c>
      <c r="AA55" s="29">
        <f>Registrer_kostnadsvirkninger!AA134</f>
        <v>0</v>
      </c>
      <c r="AB55" s="29">
        <f>Registrer_kostnadsvirkninger!AB134</f>
        <v>0</v>
      </c>
      <c r="AC55" s="29">
        <f>Registrer_kostnadsvirkninger!AC134</f>
        <v>0</v>
      </c>
      <c r="AD55" s="29">
        <f>Registrer_kostnadsvirkninger!AD134</f>
        <v>0</v>
      </c>
      <c r="AE55" s="29">
        <f>Registrer_kostnadsvirkninger!AE134</f>
        <v>0</v>
      </c>
      <c r="AF55" s="29">
        <f>Registrer_kostnadsvirkninger!AF134</f>
        <v>0</v>
      </c>
      <c r="AG55" s="29">
        <f>Registrer_kostnadsvirkninger!AG134</f>
        <v>0</v>
      </c>
      <c r="AH55" s="29">
        <f>Registrer_kostnadsvirkninger!AH134</f>
        <v>0</v>
      </c>
      <c r="AI55" s="29">
        <f>Registrer_kostnadsvirkninger!AI134</f>
        <v>0</v>
      </c>
      <c r="AJ55" s="29">
        <f>Registrer_kostnadsvirkninger!AJ134</f>
        <v>0</v>
      </c>
      <c r="AK55" s="29">
        <f>Registrer_kostnadsvirkninger!AK134</f>
        <v>0</v>
      </c>
      <c r="AL55" s="29">
        <f>Registrer_kostnadsvirkninger!AL134</f>
        <v>0</v>
      </c>
      <c r="AM55" s="29">
        <f>Registrer_kostnadsvirkninger!AM134</f>
        <v>0</v>
      </c>
      <c r="AN55" s="29">
        <f>Registrer_kostnadsvirkninger!AN134</f>
        <v>0</v>
      </c>
      <c r="AO55" s="29">
        <f>Registrer_kostnadsvirkninger!AO134</f>
        <v>0</v>
      </c>
      <c r="AP55" s="29">
        <f>Registrer_kostnadsvirkninger!AP134</f>
        <v>0</v>
      </c>
      <c r="AQ55" s="29">
        <f>Registrer_kostnadsvirkninger!AQ134</f>
        <v>0</v>
      </c>
    </row>
    <row r="56" spans="1:43" x14ac:dyDescent="0.25">
      <c r="A56" s="95" t="str">
        <f>Registrer_kostnadsvirkninger!A135</f>
        <v>Økte drifts- og vedlikeholdskostnader i privat næringsliv</v>
      </c>
      <c r="B56" s="95" t="str">
        <f>Registrer_kostnadsvirkninger!B135</f>
        <v>"</v>
      </c>
      <c r="C56" s="29">
        <f>Registrer_kostnadsvirkninger!C135</f>
        <v>0</v>
      </c>
      <c r="D56" s="29">
        <f>Registrer_kostnadsvirkninger!D135</f>
        <v>0</v>
      </c>
      <c r="E56" s="29">
        <f>Registrer_kostnadsvirkninger!E135</f>
        <v>0</v>
      </c>
      <c r="F56" s="29">
        <f>Registrer_kostnadsvirkninger!F135</f>
        <v>0</v>
      </c>
      <c r="G56" s="29">
        <f>Registrer_kostnadsvirkninger!G135</f>
        <v>0</v>
      </c>
      <c r="H56" s="29">
        <f>Registrer_kostnadsvirkninger!H135</f>
        <v>0</v>
      </c>
      <c r="I56" s="29">
        <f>Registrer_kostnadsvirkninger!I135</f>
        <v>0</v>
      </c>
      <c r="J56" s="29">
        <f>Registrer_kostnadsvirkninger!J135</f>
        <v>0</v>
      </c>
      <c r="K56" s="29">
        <f>Registrer_kostnadsvirkninger!K135</f>
        <v>0</v>
      </c>
      <c r="L56" s="29">
        <f>Registrer_kostnadsvirkninger!L135</f>
        <v>0</v>
      </c>
      <c r="M56" s="29">
        <f>Registrer_kostnadsvirkninger!M135</f>
        <v>0</v>
      </c>
      <c r="N56" s="29">
        <f>Registrer_kostnadsvirkninger!N135</f>
        <v>0</v>
      </c>
      <c r="O56" s="29">
        <f>Registrer_kostnadsvirkninger!O135</f>
        <v>0</v>
      </c>
      <c r="P56" s="29">
        <f>Registrer_kostnadsvirkninger!P135</f>
        <v>0</v>
      </c>
      <c r="Q56" s="29">
        <f>Registrer_kostnadsvirkninger!Q135</f>
        <v>0</v>
      </c>
      <c r="R56" s="29">
        <f>Registrer_kostnadsvirkninger!R135</f>
        <v>0</v>
      </c>
      <c r="S56" s="29">
        <f>Registrer_kostnadsvirkninger!S135</f>
        <v>0</v>
      </c>
      <c r="T56" s="29">
        <f>Registrer_kostnadsvirkninger!T135</f>
        <v>0</v>
      </c>
      <c r="U56" s="29">
        <f>Registrer_kostnadsvirkninger!U135</f>
        <v>0</v>
      </c>
      <c r="V56" s="29">
        <f>Registrer_kostnadsvirkninger!V135</f>
        <v>0</v>
      </c>
      <c r="W56" s="29">
        <f>Registrer_kostnadsvirkninger!W135</f>
        <v>0</v>
      </c>
      <c r="X56" s="29">
        <f>Registrer_kostnadsvirkninger!X135</f>
        <v>0</v>
      </c>
      <c r="Y56" s="29">
        <f>Registrer_kostnadsvirkninger!Y135</f>
        <v>0</v>
      </c>
      <c r="Z56" s="29">
        <f>Registrer_kostnadsvirkninger!Z135</f>
        <v>0</v>
      </c>
      <c r="AA56" s="29">
        <f>Registrer_kostnadsvirkninger!AA135</f>
        <v>0</v>
      </c>
      <c r="AB56" s="29">
        <f>Registrer_kostnadsvirkninger!AB135</f>
        <v>0</v>
      </c>
      <c r="AC56" s="29">
        <f>Registrer_kostnadsvirkninger!AC135</f>
        <v>0</v>
      </c>
      <c r="AD56" s="29">
        <f>Registrer_kostnadsvirkninger!AD135</f>
        <v>0</v>
      </c>
      <c r="AE56" s="29">
        <f>Registrer_kostnadsvirkninger!AE135</f>
        <v>0</v>
      </c>
      <c r="AF56" s="29">
        <f>Registrer_kostnadsvirkninger!AF135</f>
        <v>0</v>
      </c>
      <c r="AG56" s="29">
        <f>Registrer_kostnadsvirkninger!AG135</f>
        <v>0</v>
      </c>
      <c r="AH56" s="29">
        <f>Registrer_kostnadsvirkninger!AH135</f>
        <v>0</v>
      </c>
      <c r="AI56" s="29">
        <f>Registrer_kostnadsvirkninger!AI135</f>
        <v>0</v>
      </c>
      <c r="AJ56" s="29">
        <f>Registrer_kostnadsvirkninger!AJ135</f>
        <v>0</v>
      </c>
      <c r="AK56" s="29">
        <f>Registrer_kostnadsvirkninger!AK135</f>
        <v>0</v>
      </c>
      <c r="AL56" s="29">
        <f>Registrer_kostnadsvirkninger!AL135</f>
        <v>0</v>
      </c>
      <c r="AM56" s="29">
        <f>Registrer_kostnadsvirkninger!AM135</f>
        <v>0</v>
      </c>
      <c r="AN56" s="29">
        <f>Registrer_kostnadsvirkninger!AN135</f>
        <v>0</v>
      </c>
      <c r="AO56" s="29">
        <f>Registrer_kostnadsvirkninger!AO135</f>
        <v>0</v>
      </c>
      <c r="AP56" s="29">
        <f>Registrer_kostnadsvirkninger!AP135</f>
        <v>0</v>
      </c>
      <c r="AQ56" s="29">
        <f>Registrer_kostnadsvirkninger!AQ135</f>
        <v>0</v>
      </c>
    </row>
    <row r="57" spans="1:43" x14ac:dyDescent="0.25">
      <c r="A57" s="95" t="str">
        <f>Registrer_kostnadsvirkninger!A136</f>
        <v>Endrings- og omstillingskostnader i privat næringsliv</v>
      </c>
      <c r="B57" s="95" t="str">
        <f>Registrer_kostnadsvirkninger!B136</f>
        <v>"</v>
      </c>
      <c r="C57" s="29">
        <f>Registrer_kostnadsvirkninger!C136</f>
        <v>0</v>
      </c>
      <c r="D57" s="29">
        <f>Registrer_kostnadsvirkninger!D136</f>
        <v>0</v>
      </c>
      <c r="E57" s="29">
        <f>Registrer_kostnadsvirkninger!E136</f>
        <v>0</v>
      </c>
      <c r="F57" s="29">
        <f>Registrer_kostnadsvirkninger!F136</f>
        <v>0</v>
      </c>
      <c r="G57" s="29">
        <f>Registrer_kostnadsvirkninger!G136</f>
        <v>0</v>
      </c>
      <c r="H57" s="29">
        <f>Registrer_kostnadsvirkninger!H136</f>
        <v>0</v>
      </c>
      <c r="I57" s="29">
        <f>Registrer_kostnadsvirkninger!I136</f>
        <v>0</v>
      </c>
      <c r="J57" s="29">
        <f>Registrer_kostnadsvirkninger!J136</f>
        <v>0</v>
      </c>
      <c r="K57" s="29">
        <f>Registrer_kostnadsvirkninger!K136</f>
        <v>0</v>
      </c>
      <c r="L57" s="29">
        <f>Registrer_kostnadsvirkninger!L136</f>
        <v>0</v>
      </c>
      <c r="M57" s="29">
        <f>Registrer_kostnadsvirkninger!M136</f>
        <v>0</v>
      </c>
      <c r="N57" s="29">
        <f>Registrer_kostnadsvirkninger!N136</f>
        <v>0</v>
      </c>
      <c r="O57" s="29">
        <f>Registrer_kostnadsvirkninger!O136</f>
        <v>0</v>
      </c>
      <c r="P57" s="29">
        <f>Registrer_kostnadsvirkninger!P136</f>
        <v>0</v>
      </c>
      <c r="Q57" s="29">
        <f>Registrer_kostnadsvirkninger!Q136</f>
        <v>0</v>
      </c>
      <c r="R57" s="29">
        <f>Registrer_kostnadsvirkninger!R136</f>
        <v>0</v>
      </c>
      <c r="S57" s="29">
        <f>Registrer_kostnadsvirkninger!S136</f>
        <v>0</v>
      </c>
      <c r="T57" s="29">
        <f>Registrer_kostnadsvirkninger!T136</f>
        <v>0</v>
      </c>
      <c r="U57" s="29">
        <f>Registrer_kostnadsvirkninger!U136</f>
        <v>0</v>
      </c>
      <c r="V57" s="29">
        <f>Registrer_kostnadsvirkninger!V136</f>
        <v>0</v>
      </c>
      <c r="W57" s="29">
        <f>Registrer_kostnadsvirkninger!W136</f>
        <v>0</v>
      </c>
      <c r="X57" s="29">
        <f>Registrer_kostnadsvirkninger!X136</f>
        <v>0</v>
      </c>
      <c r="Y57" s="29">
        <f>Registrer_kostnadsvirkninger!Y136</f>
        <v>0</v>
      </c>
      <c r="Z57" s="29">
        <f>Registrer_kostnadsvirkninger!Z136</f>
        <v>0</v>
      </c>
      <c r="AA57" s="29">
        <f>Registrer_kostnadsvirkninger!AA136</f>
        <v>0</v>
      </c>
      <c r="AB57" s="29">
        <f>Registrer_kostnadsvirkninger!AB136</f>
        <v>0</v>
      </c>
      <c r="AC57" s="29">
        <f>Registrer_kostnadsvirkninger!AC136</f>
        <v>0</v>
      </c>
      <c r="AD57" s="29">
        <f>Registrer_kostnadsvirkninger!AD136</f>
        <v>0</v>
      </c>
      <c r="AE57" s="29">
        <f>Registrer_kostnadsvirkninger!AE136</f>
        <v>0</v>
      </c>
      <c r="AF57" s="29">
        <f>Registrer_kostnadsvirkninger!AF136</f>
        <v>0</v>
      </c>
      <c r="AG57" s="29">
        <f>Registrer_kostnadsvirkninger!AG136</f>
        <v>0</v>
      </c>
      <c r="AH57" s="29">
        <f>Registrer_kostnadsvirkninger!AH136</f>
        <v>0</v>
      </c>
      <c r="AI57" s="29">
        <f>Registrer_kostnadsvirkninger!AI136</f>
        <v>0</v>
      </c>
      <c r="AJ57" s="29">
        <f>Registrer_kostnadsvirkninger!AJ136</f>
        <v>0</v>
      </c>
      <c r="AK57" s="29">
        <f>Registrer_kostnadsvirkninger!AK136</f>
        <v>0</v>
      </c>
      <c r="AL57" s="29">
        <f>Registrer_kostnadsvirkninger!AL136</f>
        <v>0</v>
      </c>
      <c r="AM57" s="29">
        <f>Registrer_kostnadsvirkninger!AM136</f>
        <v>0</v>
      </c>
      <c r="AN57" s="29">
        <f>Registrer_kostnadsvirkninger!AN136</f>
        <v>0</v>
      </c>
      <c r="AO57" s="29">
        <f>Registrer_kostnadsvirkninger!AO136</f>
        <v>0</v>
      </c>
      <c r="AP57" s="29">
        <f>Registrer_kostnadsvirkninger!AP136</f>
        <v>0</v>
      </c>
      <c r="AQ57" s="29">
        <f>Registrer_kostnadsvirkninger!AQ136</f>
        <v>0</v>
      </c>
    </row>
    <row r="58" spans="1:43" x14ac:dyDescent="0.25">
      <c r="A58" s="96" t="str">
        <f>Registrer_kostnadsvirkninger!A137</f>
        <v>Sum kostnad - privat næringsliv</v>
      </c>
      <c r="B58" s="96" t="str">
        <f>Registrer_kostnadsvirkninger!B137</f>
        <v>"</v>
      </c>
      <c r="C58" s="150">
        <f>Registrer_kostnadsvirkninger!C137</f>
        <v>0</v>
      </c>
      <c r="D58" s="150">
        <f>Registrer_kostnadsvirkninger!D137</f>
        <v>0</v>
      </c>
      <c r="E58" s="150">
        <f>Registrer_kostnadsvirkninger!E137</f>
        <v>0</v>
      </c>
      <c r="F58" s="150">
        <f>Registrer_kostnadsvirkninger!F137</f>
        <v>0</v>
      </c>
      <c r="G58" s="150">
        <f>Registrer_kostnadsvirkninger!G137</f>
        <v>0</v>
      </c>
      <c r="H58" s="150">
        <f>Registrer_kostnadsvirkninger!H137</f>
        <v>0</v>
      </c>
      <c r="I58" s="150">
        <f>Registrer_kostnadsvirkninger!I137</f>
        <v>0</v>
      </c>
      <c r="J58" s="150">
        <f>Registrer_kostnadsvirkninger!J137</f>
        <v>0</v>
      </c>
      <c r="K58" s="150">
        <f>Registrer_kostnadsvirkninger!K137</f>
        <v>0</v>
      </c>
      <c r="L58" s="150">
        <f>Registrer_kostnadsvirkninger!L137</f>
        <v>0</v>
      </c>
      <c r="M58" s="150">
        <f>Registrer_kostnadsvirkninger!M137</f>
        <v>0</v>
      </c>
      <c r="N58" s="150">
        <f>Registrer_kostnadsvirkninger!N137</f>
        <v>0</v>
      </c>
      <c r="O58" s="150">
        <f>Registrer_kostnadsvirkninger!O137</f>
        <v>0</v>
      </c>
      <c r="P58" s="150">
        <f>Registrer_kostnadsvirkninger!P137</f>
        <v>0</v>
      </c>
      <c r="Q58" s="150">
        <f>Registrer_kostnadsvirkninger!Q137</f>
        <v>0</v>
      </c>
      <c r="R58" s="150">
        <f>Registrer_kostnadsvirkninger!R137</f>
        <v>0</v>
      </c>
      <c r="S58" s="150">
        <f>Registrer_kostnadsvirkninger!S137</f>
        <v>0</v>
      </c>
      <c r="T58" s="150">
        <f>Registrer_kostnadsvirkninger!T137</f>
        <v>0</v>
      </c>
      <c r="U58" s="150">
        <f>Registrer_kostnadsvirkninger!U137</f>
        <v>0</v>
      </c>
      <c r="V58" s="150">
        <f>Registrer_kostnadsvirkninger!V137</f>
        <v>0</v>
      </c>
      <c r="W58" s="150">
        <f>Registrer_kostnadsvirkninger!W137</f>
        <v>0</v>
      </c>
      <c r="X58" s="150">
        <f>Registrer_kostnadsvirkninger!X137</f>
        <v>0</v>
      </c>
      <c r="Y58" s="150">
        <f>Registrer_kostnadsvirkninger!Y137</f>
        <v>0</v>
      </c>
      <c r="Z58" s="150">
        <f>Registrer_kostnadsvirkninger!Z137</f>
        <v>0</v>
      </c>
      <c r="AA58" s="150">
        <f>Registrer_kostnadsvirkninger!AA137</f>
        <v>0</v>
      </c>
      <c r="AB58" s="150">
        <f>Registrer_kostnadsvirkninger!AB137</f>
        <v>0</v>
      </c>
      <c r="AC58" s="150">
        <f>Registrer_kostnadsvirkninger!AC137</f>
        <v>0</v>
      </c>
      <c r="AD58" s="150">
        <f>Registrer_kostnadsvirkninger!AD137</f>
        <v>0</v>
      </c>
      <c r="AE58" s="150">
        <f>Registrer_kostnadsvirkninger!AE137</f>
        <v>0</v>
      </c>
      <c r="AF58" s="150">
        <f>Registrer_kostnadsvirkninger!AF137</f>
        <v>0</v>
      </c>
      <c r="AG58" s="150">
        <f>Registrer_kostnadsvirkninger!AG137</f>
        <v>0</v>
      </c>
      <c r="AH58" s="150">
        <f>Registrer_kostnadsvirkninger!AH137</f>
        <v>0</v>
      </c>
      <c r="AI58" s="150">
        <f>Registrer_kostnadsvirkninger!AI137</f>
        <v>0</v>
      </c>
      <c r="AJ58" s="150">
        <f>Registrer_kostnadsvirkninger!AJ137</f>
        <v>0</v>
      </c>
      <c r="AK58" s="150">
        <f>Registrer_kostnadsvirkninger!AK137</f>
        <v>0</v>
      </c>
      <c r="AL58" s="150">
        <f>Registrer_kostnadsvirkninger!AL137</f>
        <v>0</v>
      </c>
      <c r="AM58" s="150">
        <f>Registrer_kostnadsvirkninger!AM137</f>
        <v>0</v>
      </c>
      <c r="AN58" s="150">
        <f>Registrer_kostnadsvirkninger!AN137</f>
        <v>0</v>
      </c>
      <c r="AO58" s="150">
        <f>Registrer_kostnadsvirkninger!AO137</f>
        <v>0</v>
      </c>
      <c r="AP58" s="150">
        <f>Registrer_kostnadsvirkninger!AP137</f>
        <v>0</v>
      </c>
      <c r="AQ58" s="150">
        <f>Registrer_kostnadsvirkninger!AQ137</f>
        <v>0</v>
      </c>
    </row>
    <row r="59" spans="1:43" x14ac:dyDescent="0.25">
      <c r="A59" s="93"/>
    </row>
    <row r="60" spans="1:43" x14ac:dyDescent="0.25">
      <c r="A60" s="93" t="str">
        <f>Registrer_kostnadsvirkninger!A139</f>
        <v>Kostnadsvirkninger for privatpersoner</v>
      </c>
    </row>
    <row r="61" spans="1:43" x14ac:dyDescent="0.25">
      <c r="A61" s="95" t="str">
        <f>Registrer_kostnadsvirkninger!A140</f>
        <v>Endrings- og omstillingskostnader for privatpersoner</v>
      </c>
      <c r="B61" s="95" t="str">
        <f>Registrer_kostnadsvirkninger!B140</f>
        <v>I kroner</v>
      </c>
      <c r="C61" s="29">
        <f>Registrer_kostnadsvirkninger!C140</f>
        <v>0</v>
      </c>
      <c r="D61" s="29">
        <f>Registrer_kostnadsvirkninger!D140</f>
        <v>0</v>
      </c>
      <c r="E61" s="29">
        <f>Registrer_kostnadsvirkninger!E140</f>
        <v>0</v>
      </c>
      <c r="F61" s="29">
        <f>Registrer_kostnadsvirkninger!F140</f>
        <v>0</v>
      </c>
      <c r="G61" s="29">
        <f>Registrer_kostnadsvirkninger!G140</f>
        <v>0</v>
      </c>
      <c r="H61" s="29">
        <f>Registrer_kostnadsvirkninger!H140</f>
        <v>0</v>
      </c>
      <c r="I61" s="29">
        <f>Registrer_kostnadsvirkninger!I140</f>
        <v>0</v>
      </c>
      <c r="J61" s="29">
        <f>Registrer_kostnadsvirkninger!J140</f>
        <v>0</v>
      </c>
      <c r="K61" s="29">
        <f>Registrer_kostnadsvirkninger!K140</f>
        <v>0</v>
      </c>
      <c r="L61" s="29">
        <f>Registrer_kostnadsvirkninger!L140</f>
        <v>0</v>
      </c>
      <c r="M61" s="29">
        <f>Registrer_kostnadsvirkninger!M140</f>
        <v>0</v>
      </c>
      <c r="N61" s="29">
        <f>Registrer_kostnadsvirkninger!N140</f>
        <v>0</v>
      </c>
      <c r="O61" s="29">
        <f>Registrer_kostnadsvirkninger!O140</f>
        <v>0</v>
      </c>
      <c r="P61" s="29">
        <f>Registrer_kostnadsvirkninger!P140</f>
        <v>0</v>
      </c>
      <c r="Q61" s="29">
        <f>Registrer_kostnadsvirkninger!Q140</f>
        <v>0</v>
      </c>
      <c r="R61" s="29">
        <f>Registrer_kostnadsvirkninger!R140</f>
        <v>0</v>
      </c>
      <c r="S61" s="29">
        <f>Registrer_kostnadsvirkninger!S140</f>
        <v>0</v>
      </c>
      <c r="T61" s="29">
        <f>Registrer_kostnadsvirkninger!T140</f>
        <v>0</v>
      </c>
      <c r="U61" s="29">
        <f>Registrer_kostnadsvirkninger!U140</f>
        <v>0</v>
      </c>
      <c r="V61" s="29">
        <f>Registrer_kostnadsvirkninger!V140</f>
        <v>0</v>
      </c>
      <c r="W61" s="29">
        <f>Registrer_kostnadsvirkninger!W140</f>
        <v>0</v>
      </c>
      <c r="X61" s="29">
        <f>Registrer_kostnadsvirkninger!X140</f>
        <v>0</v>
      </c>
      <c r="Y61" s="29">
        <f>Registrer_kostnadsvirkninger!Y140</f>
        <v>0</v>
      </c>
      <c r="Z61" s="29">
        <f>Registrer_kostnadsvirkninger!Z140</f>
        <v>0</v>
      </c>
      <c r="AA61" s="29">
        <f>Registrer_kostnadsvirkninger!AA140</f>
        <v>0</v>
      </c>
      <c r="AB61" s="29">
        <f>Registrer_kostnadsvirkninger!AB140</f>
        <v>0</v>
      </c>
      <c r="AC61" s="29">
        <f>Registrer_kostnadsvirkninger!AC140</f>
        <v>0</v>
      </c>
      <c r="AD61" s="29">
        <f>Registrer_kostnadsvirkninger!AD140</f>
        <v>0</v>
      </c>
      <c r="AE61" s="29">
        <f>Registrer_kostnadsvirkninger!AE140</f>
        <v>0</v>
      </c>
      <c r="AF61" s="29">
        <f>Registrer_kostnadsvirkninger!AF140</f>
        <v>0</v>
      </c>
      <c r="AG61" s="29">
        <f>Registrer_kostnadsvirkninger!AG140</f>
        <v>0</v>
      </c>
      <c r="AH61" s="29">
        <f>Registrer_kostnadsvirkninger!AH140</f>
        <v>0</v>
      </c>
      <c r="AI61" s="29">
        <f>Registrer_kostnadsvirkninger!AI140</f>
        <v>0</v>
      </c>
      <c r="AJ61" s="29">
        <f>Registrer_kostnadsvirkninger!AJ140</f>
        <v>0</v>
      </c>
      <c r="AK61" s="29">
        <f>Registrer_kostnadsvirkninger!AK140</f>
        <v>0</v>
      </c>
      <c r="AL61" s="29">
        <f>Registrer_kostnadsvirkninger!AL140</f>
        <v>0</v>
      </c>
      <c r="AM61" s="29">
        <f>Registrer_kostnadsvirkninger!AM140</f>
        <v>0</v>
      </c>
      <c r="AN61" s="29">
        <f>Registrer_kostnadsvirkninger!AN140</f>
        <v>0</v>
      </c>
      <c r="AO61" s="29">
        <f>Registrer_kostnadsvirkninger!AO140</f>
        <v>0</v>
      </c>
      <c r="AP61" s="29">
        <f>Registrer_kostnadsvirkninger!AP140</f>
        <v>0</v>
      </c>
      <c r="AQ61" s="29">
        <f>Registrer_kostnadsvirkninger!AQ140</f>
        <v>0</v>
      </c>
    </row>
    <row r="62" spans="1:43" x14ac:dyDescent="0.25">
      <c r="A62" s="96" t="str">
        <f>Registrer_kostnadsvirkninger!A141</f>
        <v>Sum kostnad - privatpersoner</v>
      </c>
      <c r="B62" s="96" t="str">
        <f>Registrer_kostnadsvirkninger!B141</f>
        <v>"</v>
      </c>
      <c r="C62" s="150">
        <f>Registrer_kostnadsvirkninger!C141</f>
        <v>0</v>
      </c>
      <c r="D62" s="150">
        <f>Registrer_kostnadsvirkninger!D141</f>
        <v>0</v>
      </c>
      <c r="E62" s="150">
        <f>Registrer_kostnadsvirkninger!E141</f>
        <v>0</v>
      </c>
      <c r="F62" s="150">
        <f>Registrer_kostnadsvirkninger!F141</f>
        <v>0</v>
      </c>
      <c r="G62" s="150">
        <f>Registrer_kostnadsvirkninger!G141</f>
        <v>0</v>
      </c>
      <c r="H62" s="150">
        <f>Registrer_kostnadsvirkninger!H141</f>
        <v>0</v>
      </c>
      <c r="I62" s="150">
        <f>Registrer_kostnadsvirkninger!I141</f>
        <v>0</v>
      </c>
      <c r="J62" s="150">
        <f>Registrer_kostnadsvirkninger!J141</f>
        <v>0</v>
      </c>
      <c r="K62" s="150">
        <f>Registrer_kostnadsvirkninger!K141</f>
        <v>0</v>
      </c>
      <c r="L62" s="150">
        <f>Registrer_kostnadsvirkninger!L141</f>
        <v>0</v>
      </c>
      <c r="M62" s="150">
        <f>Registrer_kostnadsvirkninger!M141</f>
        <v>0</v>
      </c>
      <c r="N62" s="150">
        <f>Registrer_kostnadsvirkninger!N141</f>
        <v>0</v>
      </c>
      <c r="O62" s="150">
        <f>Registrer_kostnadsvirkninger!O141</f>
        <v>0</v>
      </c>
      <c r="P62" s="150">
        <f>Registrer_kostnadsvirkninger!P141</f>
        <v>0</v>
      </c>
      <c r="Q62" s="150">
        <f>Registrer_kostnadsvirkninger!Q141</f>
        <v>0</v>
      </c>
      <c r="R62" s="150">
        <f>Registrer_kostnadsvirkninger!R141</f>
        <v>0</v>
      </c>
      <c r="S62" s="150">
        <f>Registrer_kostnadsvirkninger!S141</f>
        <v>0</v>
      </c>
      <c r="T62" s="150">
        <f>Registrer_kostnadsvirkninger!T141</f>
        <v>0</v>
      </c>
      <c r="U62" s="150">
        <f>Registrer_kostnadsvirkninger!U141</f>
        <v>0</v>
      </c>
      <c r="V62" s="150">
        <f>Registrer_kostnadsvirkninger!V141</f>
        <v>0</v>
      </c>
      <c r="W62" s="150">
        <f>Registrer_kostnadsvirkninger!W141</f>
        <v>0</v>
      </c>
      <c r="X62" s="150">
        <f>Registrer_kostnadsvirkninger!X141</f>
        <v>0</v>
      </c>
      <c r="Y62" s="150">
        <f>Registrer_kostnadsvirkninger!Y141</f>
        <v>0</v>
      </c>
      <c r="Z62" s="150">
        <f>Registrer_kostnadsvirkninger!Z141</f>
        <v>0</v>
      </c>
      <c r="AA62" s="150">
        <f>Registrer_kostnadsvirkninger!AA141</f>
        <v>0</v>
      </c>
      <c r="AB62" s="150">
        <f>Registrer_kostnadsvirkninger!AB141</f>
        <v>0</v>
      </c>
      <c r="AC62" s="150">
        <f>Registrer_kostnadsvirkninger!AC141</f>
        <v>0</v>
      </c>
      <c r="AD62" s="150">
        <f>Registrer_kostnadsvirkninger!AD141</f>
        <v>0</v>
      </c>
      <c r="AE62" s="150">
        <f>Registrer_kostnadsvirkninger!AE141</f>
        <v>0</v>
      </c>
      <c r="AF62" s="150">
        <f>Registrer_kostnadsvirkninger!AF141</f>
        <v>0</v>
      </c>
      <c r="AG62" s="150">
        <f>Registrer_kostnadsvirkninger!AG141</f>
        <v>0</v>
      </c>
      <c r="AH62" s="150">
        <f>Registrer_kostnadsvirkninger!AH141</f>
        <v>0</v>
      </c>
      <c r="AI62" s="150">
        <f>Registrer_kostnadsvirkninger!AI141</f>
        <v>0</v>
      </c>
      <c r="AJ62" s="150">
        <f>Registrer_kostnadsvirkninger!AJ141</f>
        <v>0</v>
      </c>
      <c r="AK62" s="150">
        <f>Registrer_kostnadsvirkninger!AK141</f>
        <v>0</v>
      </c>
      <c r="AL62" s="150">
        <f>Registrer_kostnadsvirkninger!AL141</f>
        <v>0</v>
      </c>
      <c r="AM62" s="150">
        <f>Registrer_kostnadsvirkninger!AM141</f>
        <v>0</v>
      </c>
      <c r="AN62" s="150">
        <f>Registrer_kostnadsvirkninger!AN141</f>
        <v>0</v>
      </c>
      <c r="AO62" s="150">
        <f>Registrer_kostnadsvirkninger!AO141</f>
        <v>0</v>
      </c>
      <c r="AP62" s="150">
        <f>Registrer_kostnadsvirkninger!AP141</f>
        <v>0</v>
      </c>
      <c r="AQ62" s="150">
        <f>Registrer_kostnadsvirkninger!AQ141</f>
        <v>0</v>
      </c>
    </row>
    <row r="63" spans="1:43" ht="12" customHeight="1" x14ac:dyDescent="0.25">
      <c r="A63" s="97"/>
      <c r="B63" s="97"/>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row>
    <row r="64" spans="1:43" ht="12" customHeight="1" x14ac:dyDescent="0.25">
      <c r="A64" s="96" t="s">
        <v>281</v>
      </c>
      <c r="B64" s="96" t="s">
        <v>166</v>
      </c>
      <c r="C64" s="150">
        <f>Registrer_kostnadsvirkninger!C143-Registrer_nyttevirkninger!C165</f>
        <v>3220000</v>
      </c>
      <c r="D64" s="150">
        <f>Registrer_kostnadsvirkninger!D143-Registrer_nyttevirkninger!D165</f>
        <v>5367757.7512870375</v>
      </c>
      <c r="E64" s="150">
        <f>Registrer_kostnadsvirkninger!E143-Registrer_nyttevirkninger!E165</f>
        <v>2158095.9103523209</v>
      </c>
      <c r="F64" s="150">
        <f>Registrer_kostnadsvirkninger!F143-Registrer_nyttevirkninger!F165</f>
        <v>-467331.61730666598</v>
      </c>
      <c r="G64" s="150">
        <f>Registrer_kostnadsvirkninger!G143-Registrer_nyttevirkninger!G165</f>
        <v>-1108831.7066936365</v>
      </c>
      <c r="H64" s="150">
        <f>Registrer_kostnadsvirkninger!H143-Registrer_nyttevirkninger!H165</f>
        <v>-1766716.5471613416</v>
      </c>
      <c r="I64" s="150">
        <f>Registrer_kostnadsvirkninger!I143-Registrer_nyttevirkninger!I165</f>
        <v>-2441303.7287227781</v>
      </c>
      <c r="J64" s="150">
        <f>Registrer_kostnadsvirkninger!J143-Registrer_nyttevirkninger!J165</f>
        <v>-3132916.3297083392</v>
      </c>
      <c r="K64" s="150">
        <f>Registrer_kostnadsvirkninger!K143-Registrer_nyttevirkninger!K165</f>
        <v>-3841883.0057893731</v>
      </c>
      <c r="L64" s="150">
        <f>Registrer_kostnadsvirkninger!L143-Registrer_nyttevirkninger!L165</f>
        <v>-4628551.8254364431</v>
      </c>
      <c r="M64" s="150">
        <f>Registrer_kostnadsvirkninger!M143-Registrer_nyttevirkninger!M165</f>
        <v>0</v>
      </c>
      <c r="N64" s="150">
        <f>Registrer_kostnadsvirkninger!N143-Registrer_nyttevirkninger!N165</f>
        <v>0</v>
      </c>
      <c r="O64" s="150">
        <f>Registrer_kostnadsvirkninger!O143-Registrer_nyttevirkninger!O165</f>
        <v>0</v>
      </c>
      <c r="P64" s="150">
        <f>Registrer_kostnadsvirkninger!P143-Registrer_nyttevirkninger!P165</f>
        <v>0</v>
      </c>
      <c r="Q64" s="150">
        <f>Registrer_kostnadsvirkninger!Q143-Registrer_nyttevirkninger!Q165</f>
        <v>0</v>
      </c>
      <c r="R64" s="150">
        <f>Registrer_kostnadsvirkninger!R143-Registrer_nyttevirkninger!R165</f>
        <v>0</v>
      </c>
      <c r="S64" s="150">
        <f>Registrer_kostnadsvirkninger!S143-Registrer_nyttevirkninger!S165</f>
        <v>0</v>
      </c>
      <c r="T64" s="150">
        <f>Registrer_kostnadsvirkninger!T143-Registrer_nyttevirkninger!T165</f>
        <v>0</v>
      </c>
      <c r="U64" s="150">
        <f>Registrer_kostnadsvirkninger!U143-Registrer_nyttevirkninger!U165</f>
        <v>0</v>
      </c>
      <c r="V64" s="150">
        <f>Registrer_kostnadsvirkninger!V143-Registrer_nyttevirkninger!V165</f>
        <v>0</v>
      </c>
      <c r="W64" s="150">
        <f>Registrer_kostnadsvirkninger!W143-Registrer_nyttevirkninger!W165</f>
        <v>0</v>
      </c>
      <c r="X64" s="150">
        <f>Registrer_kostnadsvirkninger!X143-Registrer_nyttevirkninger!X165</f>
        <v>0</v>
      </c>
      <c r="Y64" s="150">
        <f>Registrer_kostnadsvirkninger!Y143-Registrer_nyttevirkninger!Y165</f>
        <v>0</v>
      </c>
      <c r="Z64" s="150">
        <f>Registrer_kostnadsvirkninger!Z143-Registrer_nyttevirkninger!Z165</f>
        <v>0</v>
      </c>
      <c r="AA64" s="150">
        <f>Registrer_kostnadsvirkninger!AA143-Registrer_nyttevirkninger!AA165</f>
        <v>0</v>
      </c>
      <c r="AB64" s="150">
        <f>Registrer_kostnadsvirkninger!AB143-Registrer_nyttevirkninger!AB165</f>
        <v>0</v>
      </c>
      <c r="AC64" s="150">
        <f>Registrer_kostnadsvirkninger!AC143-Registrer_nyttevirkninger!AC165</f>
        <v>0</v>
      </c>
      <c r="AD64" s="150">
        <f>Registrer_kostnadsvirkninger!AD143-Registrer_nyttevirkninger!AD165</f>
        <v>0</v>
      </c>
      <c r="AE64" s="150">
        <f>Registrer_kostnadsvirkninger!AE143-Registrer_nyttevirkninger!AE165</f>
        <v>0</v>
      </c>
      <c r="AF64" s="150">
        <f>Registrer_kostnadsvirkninger!AF143-Registrer_nyttevirkninger!AF165</f>
        <v>0</v>
      </c>
      <c r="AG64" s="150">
        <f>Registrer_kostnadsvirkninger!AG143-Registrer_nyttevirkninger!AG165</f>
        <v>0</v>
      </c>
      <c r="AH64" s="150">
        <f>Registrer_kostnadsvirkninger!AH143-Registrer_nyttevirkninger!AH165</f>
        <v>0</v>
      </c>
      <c r="AI64" s="150">
        <f>Registrer_kostnadsvirkninger!AI143-Registrer_nyttevirkninger!AI165</f>
        <v>0</v>
      </c>
      <c r="AJ64" s="150">
        <f>Registrer_kostnadsvirkninger!AJ143-Registrer_nyttevirkninger!AJ165</f>
        <v>0</v>
      </c>
      <c r="AK64" s="150">
        <f>Registrer_kostnadsvirkninger!AK143-Registrer_nyttevirkninger!AK165</f>
        <v>0</v>
      </c>
      <c r="AL64" s="150">
        <f>Registrer_kostnadsvirkninger!AL143-Registrer_nyttevirkninger!AL165</f>
        <v>0</v>
      </c>
      <c r="AM64" s="150">
        <f>Registrer_kostnadsvirkninger!AM143-Registrer_nyttevirkninger!AM165</f>
        <v>0</v>
      </c>
      <c r="AN64" s="150">
        <f>Registrer_kostnadsvirkninger!AN143-Registrer_nyttevirkninger!AN165</f>
        <v>0</v>
      </c>
      <c r="AO64" s="150">
        <f>Registrer_kostnadsvirkninger!AO143-Registrer_nyttevirkninger!AO165</f>
        <v>0</v>
      </c>
      <c r="AP64" s="150">
        <f>Registrer_kostnadsvirkninger!AP143-Registrer_nyttevirkninger!AP165</f>
        <v>0</v>
      </c>
      <c r="AQ64" s="150">
        <f>Registrer_kostnadsvirkninger!AQ143-Registrer_nyttevirkninger!AQ165</f>
        <v>0</v>
      </c>
    </row>
    <row r="65" spans="1:43" ht="12" customHeight="1" x14ac:dyDescent="0.25"/>
    <row r="66" spans="1:43" ht="15.75" thickBot="1" x14ac:dyDescent="0.3">
      <c r="A66" s="98" t="s">
        <v>282</v>
      </c>
      <c r="B66" s="98"/>
      <c r="C66" s="68">
        <f>C40+C46+C52+C58+C62+C64</f>
        <v>19320000</v>
      </c>
      <c r="D66" s="68">
        <f>D40+D46+D52+D58+D62+D64</f>
        <v>35183265.617798477</v>
      </c>
      <c r="E66" s="68">
        <f>E40+E46+E52+E58+E62+E64</f>
        <v>18979408.379128404</v>
      </c>
      <c r="F66" s="68">
        <f t="shared" ref="F66:AQ66" si="4">F40+F46+F52+F58+F62+F64</f>
        <v>6359860.9135635085</v>
      </c>
      <c r="G66" s="68">
        <f t="shared" si="4"/>
        <v>5724317.3270778507</v>
      </c>
      <c r="H66" s="68">
        <f t="shared" si="4"/>
        <v>5072466.4240491753</v>
      </c>
      <c r="I66" s="68">
        <f>I40+I46+I52+I58+I62+I64</f>
        <v>4403991.6211134754</v>
      </c>
      <c r="J66" s="68">
        <f t="shared" si="4"/>
        <v>3718570.8596757851</v>
      </c>
      <c r="K66" s="68">
        <f t="shared" si="4"/>
        <v>3015876.5170567455</v>
      </c>
      <c r="L66" s="68">
        <f t="shared" si="4"/>
        <v>2235561.5712066749</v>
      </c>
      <c r="M66" s="68">
        <f t="shared" si="4"/>
        <v>0</v>
      </c>
      <c r="N66" s="68">
        <f t="shared" si="4"/>
        <v>0</v>
      </c>
      <c r="O66" s="68">
        <f t="shared" si="4"/>
        <v>0</v>
      </c>
      <c r="P66" s="68">
        <f t="shared" si="4"/>
        <v>0</v>
      </c>
      <c r="Q66" s="68">
        <f t="shared" si="4"/>
        <v>0</v>
      </c>
      <c r="R66" s="68">
        <f t="shared" si="4"/>
        <v>0</v>
      </c>
      <c r="S66" s="68">
        <f t="shared" si="4"/>
        <v>0</v>
      </c>
      <c r="T66" s="68">
        <f t="shared" si="4"/>
        <v>0</v>
      </c>
      <c r="U66" s="68">
        <f t="shared" si="4"/>
        <v>0</v>
      </c>
      <c r="V66" s="68">
        <f t="shared" si="4"/>
        <v>0</v>
      </c>
      <c r="W66" s="68">
        <f t="shared" si="4"/>
        <v>0</v>
      </c>
      <c r="X66" s="68">
        <f t="shared" si="4"/>
        <v>0</v>
      </c>
      <c r="Y66" s="68">
        <f t="shared" si="4"/>
        <v>0</v>
      </c>
      <c r="Z66" s="68">
        <f t="shared" si="4"/>
        <v>0</v>
      </c>
      <c r="AA66" s="68">
        <f t="shared" si="4"/>
        <v>0</v>
      </c>
      <c r="AB66" s="68">
        <f t="shared" si="4"/>
        <v>0</v>
      </c>
      <c r="AC66" s="68">
        <f t="shared" si="4"/>
        <v>0</v>
      </c>
      <c r="AD66" s="68">
        <f t="shared" si="4"/>
        <v>0</v>
      </c>
      <c r="AE66" s="68">
        <f t="shared" si="4"/>
        <v>0</v>
      </c>
      <c r="AF66" s="68">
        <f t="shared" si="4"/>
        <v>0</v>
      </c>
      <c r="AG66" s="68">
        <f t="shared" si="4"/>
        <v>0</v>
      </c>
      <c r="AH66" s="68">
        <f t="shared" si="4"/>
        <v>0</v>
      </c>
      <c r="AI66" s="68">
        <f t="shared" si="4"/>
        <v>0</v>
      </c>
      <c r="AJ66" s="68">
        <f t="shared" si="4"/>
        <v>0</v>
      </c>
      <c r="AK66" s="68">
        <f t="shared" si="4"/>
        <v>0</v>
      </c>
      <c r="AL66" s="68">
        <f t="shared" si="4"/>
        <v>0</v>
      </c>
      <c r="AM66" s="68">
        <f t="shared" si="4"/>
        <v>0</v>
      </c>
      <c r="AN66" s="68">
        <f t="shared" si="4"/>
        <v>0</v>
      </c>
      <c r="AO66" s="68">
        <f t="shared" si="4"/>
        <v>0</v>
      </c>
      <c r="AP66" s="68">
        <f t="shared" si="4"/>
        <v>0</v>
      </c>
      <c r="AQ66" s="68">
        <f t="shared" si="4"/>
        <v>0</v>
      </c>
    </row>
    <row r="67" spans="1:43" ht="15.75" thickTop="1" x14ac:dyDescent="0.25">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row>
    <row r="68" spans="1:43" x14ac:dyDescent="0.25">
      <c r="A68" s="95" t="s">
        <v>283</v>
      </c>
      <c r="B68" s="95" t="s">
        <v>166</v>
      </c>
      <c r="C68" s="29">
        <f t="shared" ref="C68:H68" si="5">C33-C66</f>
        <v>-19320000</v>
      </c>
      <c r="D68" s="29">
        <f t="shared" si="5"/>
        <v>-32206546.507722229</v>
      </c>
      <c r="E68" s="29">
        <f t="shared" si="5"/>
        <v>-12948575.462113922</v>
      </c>
      <c r="F68" s="29">
        <f t="shared" si="5"/>
        <v>2803989.703839995</v>
      </c>
      <c r="G68" s="29">
        <f t="shared" si="5"/>
        <v>6652990.2401618175</v>
      </c>
      <c r="H68" s="29">
        <f t="shared" si="5"/>
        <v>10600299.282968048</v>
      </c>
      <c r="I68" s="29">
        <f t="shared" ref="I68:AQ68" si="6">I33-I66</f>
        <v>14647822.372336663</v>
      </c>
      <c r="J68" s="29">
        <f t="shared" si="6"/>
        <v>18797497.978250038</v>
      </c>
      <c r="K68" s="29">
        <f t="shared" si="6"/>
        <v>23051298.034736235</v>
      </c>
      <c r="L68" s="29">
        <f t="shared" si="6"/>
        <v>27771310.952618655</v>
      </c>
      <c r="M68" s="29">
        <f t="shared" si="6"/>
        <v>0</v>
      </c>
      <c r="N68" s="29">
        <f t="shared" si="6"/>
        <v>0</v>
      </c>
      <c r="O68" s="29">
        <f t="shared" si="6"/>
        <v>0</v>
      </c>
      <c r="P68" s="29">
        <f t="shared" si="6"/>
        <v>0</v>
      </c>
      <c r="Q68" s="29">
        <f t="shared" si="6"/>
        <v>0</v>
      </c>
      <c r="R68" s="29">
        <f t="shared" si="6"/>
        <v>0</v>
      </c>
      <c r="S68" s="29">
        <f t="shared" si="6"/>
        <v>0</v>
      </c>
      <c r="T68" s="29">
        <f t="shared" si="6"/>
        <v>0</v>
      </c>
      <c r="U68" s="29">
        <f t="shared" si="6"/>
        <v>0</v>
      </c>
      <c r="V68" s="29">
        <f t="shared" si="6"/>
        <v>0</v>
      </c>
      <c r="W68" s="29">
        <f t="shared" si="6"/>
        <v>0</v>
      </c>
      <c r="X68" s="29">
        <f t="shared" si="6"/>
        <v>0</v>
      </c>
      <c r="Y68" s="29">
        <f t="shared" si="6"/>
        <v>0</v>
      </c>
      <c r="Z68" s="29">
        <f t="shared" si="6"/>
        <v>0</v>
      </c>
      <c r="AA68" s="29">
        <f t="shared" si="6"/>
        <v>0</v>
      </c>
      <c r="AB68" s="29">
        <f t="shared" si="6"/>
        <v>0</v>
      </c>
      <c r="AC68" s="29">
        <f t="shared" si="6"/>
        <v>0</v>
      </c>
      <c r="AD68" s="29">
        <f t="shared" si="6"/>
        <v>0</v>
      </c>
      <c r="AE68" s="29">
        <f t="shared" si="6"/>
        <v>0</v>
      </c>
      <c r="AF68" s="29">
        <f t="shared" si="6"/>
        <v>0</v>
      </c>
      <c r="AG68" s="29">
        <f t="shared" si="6"/>
        <v>0</v>
      </c>
      <c r="AH68" s="29">
        <f t="shared" si="6"/>
        <v>0</v>
      </c>
      <c r="AI68" s="29">
        <f t="shared" si="6"/>
        <v>0</v>
      </c>
      <c r="AJ68" s="29">
        <f t="shared" si="6"/>
        <v>0</v>
      </c>
      <c r="AK68" s="29">
        <f t="shared" si="6"/>
        <v>0</v>
      </c>
      <c r="AL68" s="29">
        <f t="shared" si="6"/>
        <v>0</v>
      </c>
      <c r="AM68" s="29">
        <f t="shared" si="6"/>
        <v>0</v>
      </c>
      <c r="AN68" s="29">
        <f t="shared" si="6"/>
        <v>0</v>
      </c>
      <c r="AO68" s="29">
        <f t="shared" si="6"/>
        <v>0</v>
      </c>
      <c r="AP68" s="29">
        <f t="shared" si="6"/>
        <v>0</v>
      </c>
      <c r="AQ68" s="29">
        <f t="shared" si="6"/>
        <v>0</v>
      </c>
    </row>
    <row r="70" spans="1:43" x14ac:dyDescent="0.25">
      <c r="A70" s="95" t="s">
        <v>284</v>
      </c>
      <c r="B70" s="95"/>
      <c r="C70" s="153">
        <f t="shared" ref="C70:AQ70" si="7">C2-$C$2</f>
        <v>0</v>
      </c>
      <c r="D70" s="153">
        <f t="shared" si="7"/>
        <v>1</v>
      </c>
      <c r="E70" s="153">
        <f t="shared" si="7"/>
        <v>2</v>
      </c>
      <c r="F70" s="153">
        <f t="shared" si="7"/>
        <v>3</v>
      </c>
      <c r="G70" s="153">
        <f t="shared" si="7"/>
        <v>4</v>
      </c>
      <c r="H70" s="153">
        <f t="shared" si="7"/>
        <v>5</v>
      </c>
      <c r="I70" s="153">
        <f t="shared" si="7"/>
        <v>6</v>
      </c>
      <c r="J70" s="153">
        <f t="shared" si="7"/>
        <v>7</v>
      </c>
      <c r="K70" s="153">
        <f t="shared" si="7"/>
        <v>8</v>
      </c>
      <c r="L70" s="153">
        <f t="shared" si="7"/>
        <v>9</v>
      </c>
      <c r="M70" s="153">
        <f t="shared" si="7"/>
        <v>10</v>
      </c>
      <c r="N70" s="153">
        <f t="shared" si="7"/>
        <v>11</v>
      </c>
      <c r="O70" s="153">
        <f t="shared" si="7"/>
        <v>12</v>
      </c>
      <c r="P70" s="153">
        <f t="shared" si="7"/>
        <v>13</v>
      </c>
      <c r="Q70" s="153">
        <f t="shared" si="7"/>
        <v>14</v>
      </c>
      <c r="R70" s="153">
        <f t="shared" si="7"/>
        <v>15</v>
      </c>
      <c r="S70" s="153">
        <f t="shared" si="7"/>
        <v>16</v>
      </c>
      <c r="T70" s="153">
        <f t="shared" si="7"/>
        <v>17</v>
      </c>
      <c r="U70" s="153">
        <f t="shared" si="7"/>
        <v>18</v>
      </c>
      <c r="V70" s="153">
        <f t="shared" si="7"/>
        <v>19</v>
      </c>
      <c r="W70" s="153">
        <f t="shared" si="7"/>
        <v>20</v>
      </c>
      <c r="X70" s="153">
        <f t="shared" si="7"/>
        <v>21</v>
      </c>
      <c r="Y70" s="153">
        <f t="shared" si="7"/>
        <v>22</v>
      </c>
      <c r="Z70" s="153">
        <f t="shared" si="7"/>
        <v>23</v>
      </c>
      <c r="AA70" s="153">
        <f t="shared" si="7"/>
        <v>24</v>
      </c>
      <c r="AB70" s="153">
        <f t="shared" si="7"/>
        <v>25</v>
      </c>
      <c r="AC70" s="153">
        <f t="shared" si="7"/>
        <v>26</v>
      </c>
      <c r="AD70" s="153">
        <f t="shared" si="7"/>
        <v>27</v>
      </c>
      <c r="AE70" s="153">
        <f t="shared" si="7"/>
        <v>28</v>
      </c>
      <c r="AF70" s="153">
        <f t="shared" si="7"/>
        <v>29</v>
      </c>
      <c r="AG70" s="153">
        <f t="shared" si="7"/>
        <v>30</v>
      </c>
      <c r="AH70" s="153">
        <f t="shared" si="7"/>
        <v>31</v>
      </c>
      <c r="AI70" s="153">
        <f t="shared" si="7"/>
        <v>32</v>
      </c>
      <c r="AJ70" s="153">
        <f t="shared" si="7"/>
        <v>33</v>
      </c>
      <c r="AK70" s="153">
        <f t="shared" si="7"/>
        <v>34</v>
      </c>
      <c r="AL70" s="153">
        <f t="shared" si="7"/>
        <v>35</v>
      </c>
      <c r="AM70" s="153">
        <f t="shared" si="7"/>
        <v>36</v>
      </c>
      <c r="AN70" s="153">
        <f t="shared" si="7"/>
        <v>37</v>
      </c>
      <c r="AO70" s="153">
        <f t="shared" si="7"/>
        <v>38</v>
      </c>
      <c r="AP70" s="153">
        <f t="shared" si="7"/>
        <v>39</v>
      </c>
      <c r="AQ70" s="153">
        <f t="shared" si="7"/>
        <v>40</v>
      </c>
    </row>
    <row r="71" spans="1:43" x14ac:dyDescent="0.25">
      <c r="A71" s="99" t="s">
        <v>285</v>
      </c>
      <c r="B71" s="99"/>
      <c r="C71" s="152">
        <f>1/(1+'Generelle forutsetninger'!$B$16)^C70</f>
        <v>1</v>
      </c>
      <c r="D71" s="152">
        <f>1/(1+'Generelle forutsetninger'!$B$16)^D70</f>
        <v>0.96153846153846145</v>
      </c>
      <c r="E71" s="152">
        <f>1/(1+'Generelle forutsetninger'!$B$16)^E70</f>
        <v>0.92455621301775137</v>
      </c>
      <c r="F71" s="152">
        <f>1/(1+'Generelle forutsetninger'!$B$16)^F70</f>
        <v>0.88899635867091487</v>
      </c>
      <c r="G71" s="152">
        <f>1/(1+'Generelle forutsetninger'!$B$16)^G70</f>
        <v>0.85480419102972571</v>
      </c>
      <c r="H71" s="152">
        <f>1/(1+'Generelle forutsetninger'!$B$16)^H70</f>
        <v>0.82192710675935154</v>
      </c>
      <c r="I71" s="152">
        <f>1/(1+'Generelle forutsetninger'!$B$16)^I70</f>
        <v>0.79031452573014571</v>
      </c>
      <c r="J71" s="152">
        <f>1/(1+'Generelle forutsetninger'!$B$16)^J70</f>
        <v>0.75991781320206331</v>
      </c>
      <c r="K71" s="152">
        <f>1/(1+'Generelle forutsetninger'!$B$16)^K70</f>
        <v>0.73069020500198378</v>
      </c>
      <c r="L71" s="152">
        <f>1/(1+'Generelle forutsetninger'!$B$16)^L70</f>
        <v>0.70258673557883045</v>
      </c>
      <c r="M71" s="152">
        <f>1/(1+'Generelle forutsetninger'!$B$16)^M70</f>
        <v>0.67556416882579851</v>
      </c>
      <c r="N71" s="152">
        <f>1/(1+'Generelle forutsetninger'!$B$16)^N70</f>
        <v>0.6495809315632679</v>
      </c>
      <c r="O71" s="152">
        <f>1/(1+'Generelle forutsetninger'!$B$16)^O70</f>
        <v>0.62459704958006512</v>
      </c>
      <c r="P71" s="152">
        <f>1/(1+'Generelle forutsetninger'!$B$16)^P70</f>
        <v>0.600574086134678</v>
      </c>
      <c r="Q71" s="152">
        <f>1/(1+'Generelle forutsetninger'!$B$16)^Q70</f>
        <v>0.57747508282180582</v>
      </c>
      <c r="R71" s="152">
        <f>1/(1+'Generelle forutsetninger'!$B$16)^R70</f>
        <v>0.55526450271327477</v>
      </c>
      <c r="S71" s="152">
        <f>1/(1+'Generelle forutsetninger'!$B$16)^S70</f>
        <v>0.53390817568584104</v>
      </c>
      <c r="T71" s="152">
        <f>1/(1+'Generelle forutsetninger'!$B$16)^T70</f>
        <v>0.51337324585177024</v>
      </c>
      <c r="U71" s="152">
        <f>1/(1+'Generelle forutsetninger'!$B$16)^U70</f>
        <v>0.49362812101131748</v>
      </c>
      <c r="V71" s="152">
        <f>1/(1+'Generelle forutsetninger'!$B$16)^V70</f>
        <v>0.47464242404934376</v>
      </c>
      <c r="W71" s="152">
        <f>1/(1+'Generelle forutsetninger'!$B$16)^W70</f>
        <v>0.45638694620129205</v>
      </c>
      <c r="X71" s="152">
        <f>1/(1+'Generelle forutsetninger'!$B$16)^X70</f>
        <v>0.43883360211662686</v>
      </c>
      <c r="Y71" s="152">
        <f>1/(1+'Generelle forutsetninger'!$B$16)^Y70</f>
        <v>0.42195538665060278</v>
      </c>
      <c r="Z71" s="152">
        <f>1/(1+'Generelle forutsetninger'!$B$16)^Z70</f>
        <v>0.40572633331788732</v>
      </c>
      <c r="AA71" s="152">
        <f>1/(1+'Generelle forutsetninger'!$B$16)^AA70</f>
        <v>0.39012147434412242</v>
      </c>
      <c r="AB71" s="152">
        <f>1/(1+'Generelle forutsetninger'!$B$16)^AB70</f>
        <v>0.37511680225396377</v>
      </c>
      <c r="AC71" s="152">
        <f>1/(1+'Generelle forutsetninger'!$B$16)^AC70</f>
        <v>0.36068923293650368</v>
      </c>
      <c r="AD71" s="152">
        <f>1/(1+'Generelle forutsetninger'!$B$16)^AD70</f>
        <v>0.3468165701312535</v>
      </c>
      <c r="AE71" s="152">
        <f>1/(1+'Generelle forutsetninger'!$B$16)^AE70</f>
        <v>0.3334774712800514</v>
      </c>
      <c r="AF71" s="152">
        <f>1/(1+'Generelle forutsetninger'!$B$16)^AF70</f>
        <v>0.32065141469235708</v>
      </c>
      <c r="AG71" s="152">
        <f>1/(1+'Generelle forutsetninger'!$B$16)^AG70</f>
        <v>0.30831866797342034</v>
      </c>
      <c r="AH71" s="152">
        <f>1/(1+'Generelle forutsetninger'!$B$16)^AH70</f>
        <v>0.29646025766675027</v>
      </c>
      <c r="AI71" s="152">
        <f>1/(1+'Generelle forutsetninger'!$B$16)^AI70</f>
        <v>0.28505794006418295</v>
      </c>
      <c r="AJ71" s="152">
        <f>1/(1+'Generelle forutsetninger'!$B$16)^AJ70</f>
        <v>0.27409417313863743</v>
      </c>
      <c r="AK71" s="152">
        <f>1/(1+'Generelle forutsetninger'!$B$16)^AK70</f>
        <v>0.26355208955638215</v>
      </c>
      <c r="AL71" s="152">
        <f>1/(1+'Generelle forutsetninger'!$B$16)^AL70</f>
        <v>0.25341547072729048</v>
      </c>
      <c r="AM71" s="152">
        <f>1/(1+'Generelle forutsetninger'!$B$16)^AM70</f>
        <v>0.24366872185316396</v>
      </c>
      <c r="AN71" s="152">
        <f>1/(1+'Generelle forutsetninger'!$B$16)^AN70</f>
        <v>0.23429684793573452</v>
      </c>
      <c r="AO71" s="152">
        <f>1/(1+'Generelle forutsetninger'!$B$16)^AO70</f>
        <v>0.22528543070743706</v>
      </c>
      <c r="AP71" s="152">
        <f>1/(1+'Generelle forutsetninger'!$B$16)^AP70</f>
        <v>0.21662060644945874</v>
      </c>
      <c r="AQ71" s="152">
        <f>1/(1+'Generelle forutsetninger'!$B$16)^AQ70</f>
        <v>0.20828904466294101</v>
      </c>
    </row>
    <row r="72" spans="1:43" x14ac:dyDescent="0.25">
      <c r="A72" s="96" t="s">
        <v>286</v>
      </c>
      <c r="B72" s="96" t="s">
        <v>166</v>
      </c>
      <c r="C72" s="150">
        <f>C68*C71</f>
        <v>-19320000</v>
      </c>
      <c r="D72" s="150">
        <f>D68*D71</f>
        <v>-30967833.180502139</v>
      </c>
      <c r="E72" s="150">
        <f>E68*E71</f>
        <v>-11971685.893226627</v>
      </c>
      <c r="F72" s="150">
        <f t="shared" ref="F72:AQ72" si="8">F68*F71</f>
        <v>2492736.6364644924</v>
      </c>
      <c r="G72" s="150">
        <f t="shared" si="8"/>
        <v>5687003.9401701828</v>
      </c>
      <c r="H72" s="150">
        <f t="shared" si="8"/>
        <v>8712673.3204331566</v>
      </c>
      <c r="I72" s="150">
        <f t="shared" si="8"/>
        <v>11576386.791172668</v>
      </c>
      <c r="J72" s="150">
        <f t="shared" si="8"/>
        <v>14284553.557301976</v>
      </c>
      <c r="K72" s="150">
        <f t="shared" si="8"/>
        <v>16843357.686563246</v>
      </c>
      <c r="L72" s="150">
        <f t="shared" si="8"/>
        <v>19511754.704944961</v>
      </c>
      <c r="M72" s="150">
        <f t="shared" si="8"/>
        <v>0</v>
      </c>
      <c r="N72" s="150">
        <f t="shared" si="8"/>
        <v>0</v>
      </c>
      <c r="O72" s="150">
        <f t="shared" si="8"/>
        <v>0</v>
      </c>
      <c r="P72" s="150">
        <f t="shared" si="8"/>
        <v>0</v>
      </c>
      <c r="Q72" s="150">
        <f t="shared" si="8"/>
        <v>0</v>
      </c>
      <c r="R72" s="150">
        <f t="shared" si="8"/>
        <v>0</v>
      </c>
      <c r="S72" s="150">
        <f t="shared" si="8"/>
        <v>0</v>
      </c>
      <c r="T72" s="150">
        <f t="shared" si="8"/>
        <v>0</v>
      </c>
      <c r="U72" s="150">
        <f t="shared" si="8"/>
        <v>0</v>
      </c>
      <c r="V72" s="150">
        <f t="shared" si="8"/>
        <v>0</v>
      </c>
      <c r="W72" s="150">
        <f t="shared" si="8"/>
        <v>0</v>
      </c>
      <c r="X72" s="150">
        <f t="shared" si="8"/>
        <v>0</v>
      </c>
      <c r="Y72" s="150">
        <f t="shared" si="8"/>
        <v>0</v>
      </c>
      <c r="Z72" s="150">
        <f t="shared" si="8"/>
        <v>0</v>
      </c>
      <c r="AA72" s="150">
        <f t="shared" si="8"/>
        <v>0</v>
      </c>
      <c r="AB72" s="150">
        <f t="shared" si="8"/>
        <v>0</v>
      </c>
      <c r="AC72" s="150">
        <f t="shared" si="8"/>
        <v>0</v>
      </c>
      <c r="AD72" s="150">
        <f t="shared" si="8"/>
        <v>0</v>
      </c>
      <c r="AE72" s="150">
        <f t="shared" si="8"/>
        <v>0</v>
      </c>
      <c r="AF72" s="150">
        <f t="shared" si="8"/>
        <v>0</v>
      </c>
      <c r="AG72" s="150">
        <f t="shared" si="8"/>
        <v>0</v>
      </c>
      <c r="AH72" s="150">
        <f t="shared" si="8"/>
        <v>0</v>
      </c>
      <c r="AI72" s="150">
        <f t="shared" si="8"/>
        <v>0</v>
      </c>
      <c r="AJ72" s="150">
        <f t="shared" si="8"/>
        <v>0</v>
      </c>
      <c r="AK72" s="150">
        <f t="shared" si="8"/>
        <v>0</v>
      </c>
      <c r="AL72" s="150">
        <f t="shared" si="8"/>
        <v>0</v>
      </c>
      <c r="AM72" s="150">
        <f t="shared" si="8"/>
        <v>0</v>
      </c>
      <c r="AN72" s="150">
        <f t="shared" si="8"/>
        <v>0</v>
      </c>
      <c r="AO72" s="150">
        <f t="shared" si="8"/>
        <v>0</v>
      </c>
      <c r="AP72" s="150">
        <f t="shared" si="8"/>
        <v>0</v>
      </c>
      <c r="AQ72" s="150">
        <f t="shared" si="8"/>
        <v>0</v>
      </c>
    </row>
    <row r="73" spans="1:43" x14ac:dyDescent="0.25">
      <c r="A73" s="95" t="s">
        <v>287</v>
      </c>
      <c r="B73" s="95"/>
      <c r="C73" s="29">
        <f>(C37+C43+C49)*C71</f>
        <v>16100000</v>
      </c>
      <c r="D73" s="29">
        <f t="shared" ref="D73:AQ73" si="9">(D37+D43+D49)*D71</f>
        <v>22115384.615384612</v>
      </c>
      <c r="E73" s="29">
        <f t="shared" si="9"/>
        <v>9245562.1301775146</v>
      </c>
      <c r="F73" s="29">
        <f>(F37+F43+F49)*F71</f>
        <v>0</v>
      </c>
      <c r="G73" s="29">
        <f t="shared" si="9"/>
        <v>0</v>
      </c>
      <c r="H73" s="29">
        <f t="shared" si="9"/>
        <v>0</v>
      </c>
      <c r="I73" s="29">
        <f t="shared" si="9"/>
        <v>0</v>
      </c>
      <c r="J73" s="29">
        <f t="shared" si="9"/>
        <v>0</v>
      </c>
      <c r="K73" s="29">
        <f t="shared" si="9"/>
        <v>0</v>
      </c>
      <c r="L73" s="29">
        <f t="shared" si="9"/>
        <v>0</v>
      </c>
      <c r="M73" s="29">
        <f t="shared" si="9"/>
        <v>0</v>
      </c>
      <c r="N73" s="29">
        <f t="shared" si="9"/>
        <v>0</v>
      </c>
      <c r="O73" s="29">
        <f t="shared" si="9"/>
        <v>0</v>
      </c>
      <c r="P73" s="29">
        <f t="shared" si="9"/>
        <v>0</v>
      </c>
      <c r="Q73" s="29">
        <f t="shared" si="9"/>
        <v>0</v>
      </c>
      <c r="R73" s="29">
        <f t="shared" si="9"/>
        <v>0</v>
      </c>
      <c r="S73" s="29">
        <f t="shared" si="9"/>
        <v>0</v>
      </c>
      <c r="T73" s="29">
        <f t="shared" si="9"/>
        <v>0</v>
      </c>
      <c r="U73" s="29">
        <f t="shared" si="9"/>
        <v>0</v>
      </c>
      <c r="V73" s="29">
        <f t="shared" si="9"/>
        <v>0</v>
      </c>
      <c r="W73" s="29">
        <f t="shared" si="9"/>
        <v>0</v>
      </c>
      <c r="X73" s="29">
        <f t="shared" si="9"/>
        <v>0</v>
      </c>
      <c r="Y73" s="29">
        <f t="shared" si="9"/>
        <v>0</v>
      </c>
      <c r="Z73" s="29">
        <f t="shared" si="9"/>
        <v>0</v>
      </c>
      <c r="AA73" s="29">
        <f t="shared" si="9"/>
        <v>0</v>
      </c>
      <c r="AB73" s="29">
        <f t="shared" si="9"/>
        <v>0</v>
      </c>
      <c r="AC73" s="29">
        <f t="shared" si="9"/>
        <v>0</v>
      </c>
      <c r="AD73" s="29">
        <f t="shared" si="9"/>
        <v>0</v>
      </c>
      <c r="AE73" s="29">
        <f t="shared" si="9"/>
        <v>0</v>
      </c>
      <c r="AF73" s="29">
        <f t="shared" si="9"/>
        <v>0</v>
      </c>
      <c r="AG73" s="29">
        <f t="shared" si="9"/>
        <v>0</v>
      </c>
      <c r="AH73" s="29">
        <f t="shared" si="9"/>
        <v>0</v>
      </c>
      <c r="AI73" s="29">
        <f t="shared" si="9"/>
        <v>0</v>
      </c>
      <c r="AJ73" s="29">
        <f t="shared" si="9"/>
        <v>0</v>
      </c>
      <c r="AK73" s="29">
        <f t="shared" si="9"/>
        <v>0</v>
      </c>
      <c r="AL73" s="29">
        <f t="shared" si="9"/>
        <v>0</v>
      </c>
      <c r="AM73" s="29">
        <f t="shared" si="9"/>
        <v>0</v>
      </c>
      <c r="AN73" s="29">
        <f t="shared" si="9"/>
        <v>0</v>
      </c>
      <c r="AO73" s="29">
        <f t="shared" si="9"/>
        <v>0</v>
      </c>
      <c r="AP73" s="29">
        <f t="shared" si="9"/>
        <v>0</v>
      </c>
      <c r="AQ73" s="29">
        <f t="shared" si="9"/>
        <v>0</v>
      </c>
    </row>
    <row r="100" spans="4:4" x14ac:dyDescent="0.25">
      <c r="D100" s="94"/>
    </row>
    <row r="134" spans="1:2" x14ac:dyDescent="0.25">
      <c r="A134" s="91"/>
      <c r="B134" s="38"/>
    </row>
    <row r="135" spans="1:2" x14ac:dyDescent="0.25">
      <c r="A135" s="38"/>
      <c r="B135" s="38"/>
    </row>
    <row r="136" spans="1:2" x14ac:dyDescent="0.25">
      <c r="A136" s="38"/>
      <c r="B136" s="38"/>
    </row>
    <row r="137" spans="1:2" x14ac:dyDescent="0.25">
      <c r="A137" s="38"/>
    </row>
    <row r="138" spans="1:2" x14ac:dyDescent="0.25">
      <c r="A138" s="38"/>
    </row>
    <row r="139" spans="1:2" x14ac:dyDescent="0.25">
      <c r="A139" s="38"/>
    </row>
    <row r="140" spans="1:2" x14ac:dyDescent="0.25">
      <c r="A140" s="38"/>
    </row>
    <row r="141" spans="1:2" x14ac:dyDescent="0.25">
      <c r="A141" s="38"/>
    </row>
    <row r="142" spans="1:2" x14ac:dyDescent="0.25">
      <c r="A142" s="38"/>
    </row>
    <row r="143" spans="1:2" x14ac:dyDescent="0.25">
      <c r="A143" s="38"/>
    </row>
    <row r="144" spans="1:2" x14ac:dyDescent="0.25">
      <c r="A144" s="38"/>
    </row>
    <row r="145" spans="1:1" x14ac:dyDescent="0.25">
      <c r="A145" s="38"/>
    </row>
    <row r="146" spans="1:1" x14ac:dyDescent="0.25">
      <c r="A146" s="38"/>
    </row>
    <row r="147" spans="1:1" x14ac:dyDescent="0.25">
      <c r="A147" s="38"/>
    </row>
  </sheetData>
  <pageMargins left="0.70000000000000007" right="0.70000000000000007" top="0.75" bottom="0.75" header="0.30000000000000004" footer="0.3000000000000000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1"/>
  <sheetViews>
    <sheetView zoomScaleNormal="100" zoomScaleSheetLayoutView="100" workbookViewId="0">
      <selection activeCell="C3" sqref="C3"/>
    </sheetView>
  </sheetViews>
  <sheetFormatPr baseColWidth="10" defaultColWidth="11.42578125" defaultRowHeight="15" x14ac:dyDescent="0.25"/>
  <cols>
    <col min="1" max="1" width="55.42578125" style="3" bestFit="1" customWidth="1"/>
    <col min="2" max="2" width="11.42578125" style="3" customWidth="1"/>
    <col min="3" max="3" width="26.42578125" style="3" customWidth="1"/>
    <col min="4" max="4" width="18" style="3" customWidth="1"/>
    <col min="5" max="16384" width="11.42578125" style="3"/>
  </cols>
  <sheetData>
    <row r="1" spans="1:4" x14ac:dyDescent="0.25">
      <c r="A1" s="91" t="s">
        <v>288</v>
      </c>
      <c r="B1" s="93" t="s">
        <v>202</v>
      </c>
      <c r="C1" s="114" t="s">
        <v>289</v>
      </c>
    </row>
    <row r="2" spans="1:4" x14ac:dyDescent="0.25">
      <c r="A2" s="100" t="s">
        <v>288</v>
      </c>
      <c r="B2" s="101" t="s">
        <v>166</v>
      </c>
      <c r="C2" s="170">
        <f>SUM(Beregning_av_nåverdi!C72:AQ72)</f>
        <v>16848947.563321911</v>
      </c>
    </row>
    <row r="3" spans="1:4" x14ac:dyDescent="0.25">
      <c r="A3" s="100" t="s">
        <v>290</v>
      </c>
      <c r="B3" s="101" t="s">
        <v>166</v>
      </c>
      <c r="C3" s="170">
        <f>SUM(Beregning_av_nåverdi!C73:AQ73)</f>
        <v>47460946.745562121</v>
      </c>
      <c r="D3" s="245"/>
    </row>
    <row r="4" spans="1:4" x14ac:dyDescent="0.25">
      <c r="A4" s="102" t="s">
        <v>291</v>
      </c>
      <c r="B4" s="103" t="s">
        <v>166</v>
      </c>
      <c r="C4" s="115">
        <f>IFERROR(C2/C3," ")</f>
        <v>0.35500656263030378</v>
      </c>
    </row>
    <row r="5" spans="1:4" x14ac:dyDescent="0.25">
      <c r="A5" s="92"/>
      <c r="B5" s="92"/>
      <c r="C5" s="37"/>
    </row>
    <row r="6" spans="1:4" x14ac:dyDescent="0.25">
      <c r="A6" s="91" t="s">
        <v>292</v>
      </c>
      <c r="B6" s="92"/>
      <c r="C6" s="37"/>
    </row>
    <row r="7" spans="1:4" x14ac:dyDescent="0.25">
      <c r="A7" s="93" t="str">
        <f>Beregning_av_nåverdi!A2</f>
        <v>Nyttevirkninger i virksomheten</v>
      </c>
      <c r="B7" s="93" t="s">
        <v>202</v>
      </c>
      <c r="C7" s="114" t="s">
        <v>289</v>
      </c>
    </row>
    <row r="8" spans="1:4" x14ac:dyDescent="0.25">
      <c r="A8" s="104" t="str">
        <f>Beregning_av_nåverdi!A3</f>
        <v>Tidsbesparelse i virksomheten</v>
      </c>
      <c r="B8" s="104" t="s">
        <v>166</v>
      </c>
      <c r="C8" s="116">
        <f>Beregning_av_nåverdi!C3+NPV('Generelle forutsetninger'!$B$16,Beregning_av_nåverdi!D3:AQ3)</f>
        <v>0</v>
      </c>
    </row>
    <row r="9" spans="1:4" x14ac:dyDescent="0.25">
      <c r="A9" s="104" t="str">
        <f>Beregning_av_nåverdi!A4</f>
        <v>Reduksjon i drift- og vedlikeholdskostnader i virksomheten</v>
      </c>
      <c r="B9" s="104" t="s">
        <v>168</v>
      </c>
      <c r="C9" s="116">
        <f>Beregning_av_nåverdi!C4+NPV('Generelle forutsetninger'!$B$16,Beregning_av_nåverdi!D4:AQ4)</f>
        <v>0</v>
      </c>
    </row>
    <row r="10" spans="1:4" x14ac:dyDescent="0.25">
      <c r="A10" s="104" t="str">
        <f>Beregning_av_nåverdi!A5</f>
        <v>Økte inntekter i virksomheten</v>
      </c>
      <c r="B10" s="104" t="s">
        <v>168</v>
      </c>
      <c r="C10" s="116">
        <f>Beregning_av_nåverdi!C5+NPV('Generelle forutsetninger'!$B$16,Beregning_av_nåverdi!D5:AQ5)</f>
        <v>0</v>
      </c>
    </row>
    <row r="11" spans="1:4" x14ac:dyDescent="0.25">
      <c r="A11" s="101" t="str">
        <f>Beregning_av_nåverdi!A6</f>
        <v>Sum nytte - virksomheten</v>
      </c>
      <c r="B11" s="101" t="s">
        <v>168</v>
      </c>
      <c r="C11" s="154">
        <f>Beregning_av_nåverdi!C6+NPV('Generelle forutsetninger'!$B$16,Beregning_av_nåverdi!D6:AQ6)</f>
        <v>0</v>
      </c>
    </row>
    <row r="12" spans="1:4" x14ac:dyDescent="0.25">
      <c r="A12" s="92"/>
      <c r="B12" s="92"/>
      <c r="C12" s="37"/>
    </row>
    <row r="13" spans="1:4" x14ac:dyDescent="0.25">
      <c r="A13" s="93" t="str">
        <f>Beregning_av_nåverdi!A8</f>
        <v>Nyttevirkninger i andre statlige virksomheter</v>
      </c>
      <c r="B13" s="93" t="s">
        <v>202</v>
      </c>
      <c r="C13" s="114" t="s">
        <v>289</v>
      </c>
    </row>
    <row r="14" spans="1:4" x14ac:dyDescent="0.25">
      <c r="A14" s="104" t="str">
        <f>Beregning_av_nåverdi!A9</f>
        <v>Tidsbesparelse i andre statlige virksomheter</v>
      </c>
      <c r="B14" s="104" t="s">
        <v>168</v>
      </c>
      <c r="C14" s="116">
        <f>Beregning_av_nåverdi!C9+NPV('Generelle forutsetninger'!$B$16,Beregning_av_nåverdi!D9:AQ9)</f>
        <v>33703048.801142275</v>
      </c>
    </row>
    <row r="15" spans="1:4" x14ac:dyDescent="0.25">
      <c r="A15" s="104" t="str">
        <f>Beregning_av_nåverdi!A10</f>
        <v>Reduksjon i drift- og vedlikeholdskostnader i andre statlige virksomheter</v>
      </c>
      <c r="B15" s="104" t="s">
        <v>168</v>
      </c>
      <c r="C15" s="116">
        <f>Beregning_av_nåverdi!C10+NPV('Generelle forutsetninger'!$B$16,Beregning_av_nåverdi!D10:AQ10)</f>
        <v>0</v>
      </c>
    </row>
    <row r="16" spans="1:4" x14ac:dyDescent="0.25">
      <c r="A16" s="104" t="str">
        <f>Beregning_av_nåverdi!A11</f>
        <v>Økte inntekter i andre statlige virksomheter</v>
      </c>
      <c r="B16" s="104" t="s">
        <v>168</v>
      </c>
      <c r="C16" s="116">
        <f>Beregning_av_nåverdi!C11+NPV('Generelle forutsetninger'!$B$16,Beregning_av_nåverdi!D11:AQ11)</f>
        <v>0</v>
      </c>
    </row>
    <row r="17" spans="1:6" x14ac:dyDescent="0.25">
      <c r="A17" s="101" t="str">
        <f>Beregning_av_nåverdi!A12</f>
        <v>Sum nytte - andre statlige virksomheter</v>
      </c>
      <c r="B17" s="101" t="s">
        <v>168</v>
      </c>
      <c r="C17" s="154">
        <f>Beregning_av_nåverdi!C12+NPV('Generelle forutsetninger'!$B$16,Beregning_av_nåverdi!D12:AQ12)</f>
        <v>33703048.801142275</v>
      </c>
    </row>
    <row r="18" spans="1:6" x14ac:dyDescent="0.25">
      <c r="A18" s="92"/>
      <c r="B18" s="92"/>
      <c r="C18" s="37"/>
    </row>
    <row r="19" spans="1:6" x14ac:dyDescent="0.25">
      <c r="A19" s="93" t="str">
        <f>Beregning_av_nåverdi!A14</f>
        <v>Nyttevirkninger i kommunal sektor</v>
      </c>
      <c r="B19" s="93" t="s">
        <v>202</v>
      </c>
      <c r="C19" s="114" t="s">
        <v>289</v>
      </c>
      <c r="F19" s="105"/>
    </row>
    <row r="20" spans="1:6" x14ac:dyDescent="0.25">
      <c r="A20" s="104" t="str">
        <f>Beregning_av_nåverdi!A15</f>
        <v>Tidsbesparelse i kommunal sektor</v>
      </c>
      <c r="B20" s="104" t="s">
        <v>168</v>
      </c>
      <c r="C20" s="116">
        <f>Beregning_av_nåverdi!C15+NPV('Generelle forutsetninger'!$B$16,Beregning_av_nåverdi!D15:AQ15)</f>
        <v>78640447.202665314</v>
      </c>
      <c r="D20" s="245"/>
      <c r="F20" s="105"/>
    </row>
    <row r="21" spans="1:6" x14ac:dyDescent="0.25">
      <c r="A21" s="104" t="str">
        <f>Beregning_av_nåverdi!A16</f>
        <v>Reduksjon i drift- og vedlikeholdskostnader i kommunal sektor</v>
      </c>
      <c r="B21" s="104" t="s">
        <v>168</v>
      </c>
      <c r="C21" s="116">
        <f>Beregning_av_nåverdi!C16+NPV('Generelle forutsetninger'!$B$16,Beregning_av_nåverdi!D16:AQ16)</f>
        <v>0</v>
      </c>
      <c r="F21" s="105"/>
    </row>
    <row r="22" spans="1:6" x14ac:dyDescent="0.25">
      <c r="A22" s="104" t="str">
        <f>Beregning_av_nåverdi!A17</f>
        <v>Økte inntekter i kommunal sektor</v>
      </c>
      <c r="B22" s="104" t="s">
        <v>168</v>
      </c>
      <c r="C22" s="116">
        <f>Beregning_av_nåverdi!C17+NPV('Generelle forutsetninger'!$B$16,Beregning_av_nåverdi!D17:AQ17)</f>
        <v>0</v>
      </c>
      <c r="F22" s="105"/>
    </row>
    <row r="23" spans="1:6" x14ac:dyDescent="0.25">
      <c r="A23" s="101" t="str">
        <f>Beregning_av_nåverdi!A18</f>
        <v>Sum nytte - kommunal sektor</v>
      </c>
      <c r="B23" s="101" t="s">
        <v>168</v>
      </c>
      <c r="C23" s="154">
        <f>Beregning_av_nåverdi!C18+NPV('Generelle forutsetninger'!$B$16,Beregning_av_nåverdi!D18:AQ18)</f>
        <v>78640447.202665314</v>
      </c>
      <c r="F23" s="105"/>
    </row>
    <row r="24" spans="1:6" x14ac:dyDescent="0.25">
      <c r="A24" s="92"/>
      <c r="B24" s="92"/>
      <c r="C24" s="37"/>
      <c r="F24" s="105"/>
    </row>
    <row r="25" spans="1:6" x14ac:dyDescent="0.25">
      <c r="A25" s="93" t="str">
        <f>Beregning_av_nåverdi!A20</f>
        <v>Nyttevirkninger i privat næringsliv</v>
      </c>
      <c r="B25" s="93" t="s">
        <v>202</v>
      </c>
      <c r="C25" s="114" t="s">
        <v>289</v>
      </c>
      <c r="E25" s="105"/>
      <c r="F25" s="105"/>
    </row>
    <row r="26" spans="1:6" x14ac:dyDescent="0.25">
      <c r="A26" s="104" t="str">
        <f>Beregning_av_nåverdi!A21</f>
        <v>Tidsbesparelse i privat næringsliv</v>
      </c>
      <c r="B26" s="104" t="s">
        <v>168</v>
      </c>
      <c r="C26" s="116">
        <f>Beregning_av_nåverdi!C21+NPV('Generelle forutsetninger'!$B$16,Beregning_av_nåverdi!D21:AQ21)</f>
        <v>0</v>
      </c>
      <c r="E26" s="106"/>
    </row>
    <row r="27" spans="1:6" x14ac:dyDescent="0.25">
      <c r="A27" s="104" t="str">
        <f>Beregning_av_nåverdi!A22</f>
        <v>Reduksjon i drift- og vedlikeholdskostnader i privat næringsliv</v>
      </c>
      <c r="B27" s="104" t="s">
        <v>168</v>
      </c>
      <c r="C27" s="116">
        <f>Beregning_av_nåverdi!C22+NPV('Generelle forutsetninger'!$B$16,Beregning_av_nåverdi!D22:AQ22)</f>
        <v>0</v>
      </c>
      <c r="F27" s="105"/>
    </row>
    <row r="28" spans="1:6" x14ac:dyDescent="0.25">
      <c r="A28" s="104" t="str">
        <f>Beregning_av_nåverdi!A23</f>
        <v>Øvrig nyttevirkning i privat næringsliv 1</v>
      </c>
      <c r="B28" s="104" t="s">
        <v>168</v>
      </c>
      <c r="C28" s="116">
        <f>Beregning_av_nåverdi!C23+NPV('Generelle forutsetninger'!$B$16,Beregning_av_nåverdi!D23:AQ23)</f>
        <v>0</v>
      </c>
    </row>
    <row r="29" spans="1:6" x14ac:dyDescent="0.25">
      <c r="A29" s="104" t="str">
        <f>Beregning_av_nåverdi!A24</f>
        <v>Øvrig nyttevirkning i privat næringsliv 2</v>
      </c>
      <c r="B29" s="104" t="s">
        <v>168</v>
      </c>
      <c r="C29" s="116">
        <f>Beregning_av_nåverdi!C24+NPV('Generelle forutsetninger'!$B$16,Beregning_av_nåverdi!D24:AQ24)</f>
        <v>0</v>
      </c>
    </row>
    <row r="30" spans="1:6" x14ac:dyDescent="0.25">
      <c r="A30" s="101" t="str">
        <f>Beregning_av_nåverdi!A25</f>
        <v>Sum nytte - privat næringsliv</v>
      </c>
      <c r="B30" s="101" t="s">
        <v>168</v>
      </c>
      <c r="C30" s="154">
        <f>Beregning_av_nåverdi!C25+NPV('Generelle forutsetninger'!$B$16,Beregning_av_nåverdi!D25:AQ25)</f>
        <v>0</v>
      </c>
    </row>
    <row r="31" spans="1:6" x14ac:dyDescent="0.25">
      <c r="A31" s="92"/>
      <c r="B31" s="92"/>
      <c r="C31" s="37"/>
    </row>
    <row r="32" spans="1:6" x14ac:dyDescent="0.25">
      <c r="A32" s="93" t="str">
        <f>Beregning_av_nåverdi!A27</f>
        <v>Nyttevirkninger for privatpersoner</v>
      </c>
      <c r="B32" s="93" t="s">
        <v>202</v>
      </c>
      <c r="C32" s="114" t="s">
        <v>289</v>
      </c>
    </row>
    <row r="33" spans="1:8" x14ac:dyDescent="0.25">
      <c r="A33" s="104" t="str">
        <f>Beregning_av_nåverdi!A28</f>
        <v>Tidsbesparelse for privatpersoner</v>
      </c>
      <c r="B33" s="104" t="s">
        <v>168</v>
      </c>
      <c r="C33" s="116">
        <f>Beregning_av_nåverdi!C28+NPV('Generelle forutsetninger'!$B$16,Beregning_av_nåverdi!D28:AQ28)</f>
        <v>0</v>
      </c>
    </row>
    <row r="34" spans="1:8" x14ac:dyDescent="0.25">
      <c r="A34" s="104" t="str">
        <f>Beregning_av_nåverdi!A29</f>
        <v xml:space="preserve">Øvrig nyttevirkning for privatpersoner 1 </v>
      </c>
      <c r="B34" s="104" t="s">
        <v>168</v>
      </c>
      <c r="C34" s="116">
        <f>Beregning_av_nåverdi!C29+NPV('Generelle forutsetninger'!$B$16,Beregning_av_nåverdi!D29:AQ29)</f>
        <v>0</v>
      </c>
    </row>
    <row r="35" spans="1:8" x14ac:dyDescent="0.25">
      <c r="A35" s="104" t="str">
        <f>Beregning_av_nåverdi!A30</f>
        <v>Øvrig nyttevirkning for privatpersoner 2</v>
      </c>
      <c r="B35" s="104" t="s">
        <v>168</v>
      </c>
      <c r="C35" s="116">
        <f>Beregning_av_nåverdi!C30+NPV('Generelle forutsetninger'!$B$16,Beregning_av_nåverdi!D30:AQ30)</f>
        <v>0</v>
      </c>
    </row>
    <row r="36" spans="1:8" x14ac:dyDescent="0.25">
      <c r="A36" s="101" t="str">
        <f>Beregning_av_nåverdi!A31</f>
        <v>Sum nytte - privatpersoner</v>
      </c>
      <c r="B36" s="101" t="s">
        <v>168</v>
      </c>
      <c r="C36" s="117">
        <f>Beregning_av_nåverdi!C31+NPV('Generelle forutsetninger'!$B$16,Beregning_av_nåverdi!D31:AQ31)</f>
        <v>0</v>
      </c>
    </row>
    <row r="37" spans="1:8" x14ac:dyDescent="0.25">
      <c r="A37" s="97"/>
      <c r="B37" s="97"/>
      <c r="C37" s="118"/>
    </row>
    <row r="38" spans="1:8" ht="15.75" thickBot="1" x14ac:dyDescent="0.3">
      <c r="A38" s="144" t="str">
        <f>Beregning_av_nåverdi!A33</f>
        <v>Sum nyttevirkninger</v>
      </c>
      <c r="B38" s="144" t="s">
        <v>168</v>
      </c>
      <c r="C38" s="145">
        <f>Beregning_av_nåverdi!C33+NPV('Generelle forutsetninger'!$B$16,Beregning_av_nåverdi!D33:AQ33)</f>
        <v>112343496.00380759</v>
      </c>
    </row>
    <row r="39" spans="1:8" ht="15.75" thickTop="1" x14ac:dyDescent="0.25">
      <c r="A39" s="91"/>
      <c r="B39" s="38"/>
      <c r="C39" s="120"/>
      <c r="D39" s="120"/>
      <c r="E39" s="120"/>
      <c r="F39" s="120"/>
      <c r="G39" s="120"/>
      <c r="H39" s="120"/>
    </row>
    <row r="40" spans="1:8" x14ac:dyDescent="0.25">
      <c r="A40" s="93" t="str">
        <f>Beregning_av_nåverdi!A36</f>
        <v>Kostnadsvirkninger i virksomheten</v>
      </c>
      <c r="B40" s="93" t="s">
        <v>202</v>
      </c>
      <c r="C40" s="114" t="s">
        <v>289</v>
      </c>
    </row>
    <row r="41" spans="1:8" x14ac:dyDescent="0.25">
      <c r="A41" s="104" t="str">
        <f>Beregning_av_nåverdi!A37</f>
        <v>Investeringskostnader for virksomheten</v>
      </c>
      <c r="B41" s="104" t="s">
        <v>166</v>
      </c>
      <c r="C41" s="116">
        <f>Beregning_av_nåverdi!C37+NPV('Generelle forutsetninger'!$B$16,Beregning_av_nåverdi!D37:AQ37)</f>
        <v>38860355.029585794</v>
      </c>
    </row>
    <row r="42" spans="1:8" x14ac:dyDescent="0.25">
      <c r="A42" s="104" t="str">
        <f>Beregning_av_nåverdi!A38</f>
        <v>Drifts- og vedlikeholdskostnader - nytt system</v>
      </c>
      <c r="B42" s="104" t="s">
        <v>168</v>
      </c>
      <c r="C42" s="116">
        <f>Beregning_av_nåverdi!C38+NPV('Generelle forutsetninger'!$B$16,Beregning_av_nåverdi!D38:AQ38)</f>
        <v>0</v>
      </c>
      <c r="D42" s="245"/>
    </row>
    <row r="43" spans="1:8" x14ac:dyDescent="0.25">
      <c r="A43" s="104" t="str">
        <f>Beregning_av_nåverdi!A39</f>
        <v>Endrings- og omstillingskostnader i virksomheten</v>
      </c>
      <c r="B43" s="104" t="s">
        <v>168</v>
      </c>
      <c r="C43" s="116">
        <f>Beregning_av_nåverdi!C39+NPV('Generelle forutsetninger'!$B$16,Beregning_av_nåverdi!D39:AQ39)</f>
        <v>0</v>
      </c>
      <c r="F43" s="105"/>
    </row>
    <row r="44" spans="1:8" x14ac:dyDescent="0.25">
      <c r="A44" s="101" t="str">
        <f>Beregning_av_nåverdi!A40</f>
        <v>Sum kostnad - i virksomheten</v>
      </c>
      <c r="B44" s="101" t="s">
        <v>168</v>
      </c>
      <c r="C44" s="117">
        <f>Beregning_av_nåverdi!C40+NPV('Generelle forutsetninger'!$B$16,Beregning_av_nåverdi!D40:AQ40)</f>
        <v>38860355.029585794</v>
      </c>
    </row>
    <row r="45" spans="1:8" x14ac:dyDescent="0.25">
      <c r="A45" s="92"/>
      <c r="B45" s="92"/>
      <c r="C45" s="37"/>
    </row>
    <row r="46" spans="1:8" x14ac:dyDescent="0.25">
      <c r="A46" s="93" t="str">
        <f>Beregning_av_nåverdi!A42</f>
        <v>Kostnadsvirkninger i andre statlige virksomheter</v>
      </c>
      <c r="B46" s="93" t="s">
        <v>202</v>
      </c>
      <c r="C46" s="114" t="s">
        <v>289</v>
      </c>
    </row>
    <row r="47" spans="1:8" x14ac:dyDescent="0.25">
      <c r="A47" s="104" t="str">
        <f>Beregning_av_nåverdi!A43</f>
        <v>Investeringskostnader i andre statlige virksomheter</v>
      </c>
      <c r="B47" s="104" t="s">
        <v>166</v>
      </c>
      <c r="C47" s="116">
        <f>Beregning_av_nåverdi!C43+NPV('Generelle forutsetninger'!$B$16,Beregning_av_nåverdi!D43:AQ43)</f>
        <v>4300295.8579881657</v>
      </c>
    </row>
    <row r="48" spans="1:8" x14ac:dyDescent="0.25">
      <c r="A48" s="104" t="str">
        <f>Beregning_av_nåverdi!A44</f>
        <v>Økte drifts- og vedlikeholdskostnader</v>
      </c>
      <c r="B48" s="104" t="s">
        <v>168</v>
      </c>
      <c r="C48" s="116">
        <f>Beregning_av_nåverdi!C44+NPV('Generelle forutsetninger'!$B$16,Beregning_av_nåverdi!D44:AQ44)</f>
        <v>14206688.108238196</v>
      </c>
    </row>
    <row r="49" spans="1:7" x14ac:dyDescent="0.25">
      <c r="A49" s="104" t="str">
        <f>Beregning_av_nåverdi!A45</f>
        <v>Endrings- og omstillingskostnader</v>
      </c>
      <c r="B49" s="104" t="s">
        <v>168</v>
      </c>
      <c r="C49" s="116">
        <f>Beregning_av_nåverdi!C45+NPV('Generelle forutsetninger'!$B$16,Beregning_av_nåverdi!D45:AQ45)</f>
        <v>1045839.778404971</v>
      </c>
    </row>
    <row r="50" spans="1:7" x14ac:dyDescent="0.25">
      <c r="A50" s="101" t="str">
        <f>Beregning_av_nåverdi!A46</f>
        <v>Sum kostnad - i andre statlige virksomheter</v>
      </c>
      <c r="B50" s="101" t="s">
        <v>168</v>
      </c>
      <c r="C50" s="117">
        <f>Beregning_av_nåverdi!C46+NPV('Generelle forutsetninger'!$B$16,Beregning_av_nåverdi!D46:AQ46)</f>
        <v>19552823.744631331</v>
      </c>
    </row>
    <row r="51" spans="1:7" x14ac:dyDescent="0.25">
      <c r="A51" s="93"/>
      <c r="B51" s="92"/>
      <c r="C51" s="37"/>
    </row>
    <row r="52" spans="1:7" x14ac:dyDescent="0.25">
      <c r="A52" s="93" t="str">
        <f>Beregning_av_nåverdi!A48</f>
        <v>Kostnadsvirkninger i kommunal sektor</v>
      </c>
      <c r="B52" s="93" t="s">
        <v>202</v>
      </c>
      <c r="C52" s="114" t="s">
        <v>289</v>
      </c>
    </row>
    <row r="53" spans="1:7" x14ac:dyDescent="0.25">
      <c r="A53" s="104" t="str">
        <f>Beregning_av_nåverdi!A49</f>
        <v>Investeringskostnader i kommunal sektor</v>
      </c>
      <c r="B53" s="104" t="s">
        <v>166</v>
      </c>
      <c r="C53" s="116">
        <f>Beregning_av_nåverdi!C49+NPV('Generelle forutsetninger'!$B$16,Beregning_av_nåverdi!D49:AQ49)</f>
        <v>4300295.8579881657</v>
      </c>
    </row>
    <row r="54" spans="1:7" x14ac:dyDescent="0.25">
      <c r="A54" s="104" t="str">
        <f>Beregning_av_nåverdi!A50</f>
        <v>Økte drifts- og vedlikeholdskostnader i kommunal sektor</v>
      </c>
      <c r="B54" s="104" t="s">
        <v>168</v>
      </c>
      <c r="C54" s="116">
        <f>Beregning_av_nåverdi!C50+NPV('Generelle forutsetninger'!$B$16,Beregning_av_nåverdi!D50:AQ50)</f>
        <v>33148938.919222455</v>
      </c>
    </row>
    <row r="55" spans="1:7" x14ac:dyDescent="0.25">
      <c r="A55" s="104" t="str">
        <f>Beregning_av_nåverdi!A51</f>
        <v>Endrings- og omstillingskostnader i kommunal sektor</v>
      </c>
      <c r="B55" s="104" t="s">
        <v>168</v>
      </c>
      <c r="C55" s="116">
        <f>Beregning_av_nåverdi!C51+NPV('Generelle forutsetninger'!$B$16,Beregning_av_nåverdi!D51:AQ51)</f>
        <v>2440292.8162782663</v>
      </c>
      <c r="D55" s="245"/>
    </row>
    <row r="56" spans="1:7" x14ac:dyDescent="0.25">
      <c r="A56" s="101" t="str">
        <f>Beregning_av_nåverdi!A52</f>
        <v>Sum kostnad - kommunal sektor</v>
      </c>
      <c r="B56" s="101" t="s">
        <v>168</v>
      </c>
      <c r="C56" s="117">
        <f>Beregning_av_nåverdi!C52+NPV('Generelle forutsetninger'!$B$16,Beregning_av_nåverdi!D52:AQ52)</f>
        <v>39889527.593488887</v>
      </c>
      <c r="G56" s="105"/>
    </row>
    <row r="57" spans="1:7" x14ac:dyDescent="0.25">
      <c r="A57" s="92"/>
      <c r="B57" s="92"/>
      <c r="C57" s="37"/>
    </row>
    <row r="58" spans="1:7" x14ac:dyDescent="0.25">
      <c r="A58" s="93" t="str">
        <f>Beregning_av_nåverdi!A54</f>
        <v>Kostnadsvirkninger i privat næringsliv</v>
      </c>
      <c r="B58" s="93" t="s">
        <v>202</v>
      </c>
      <c r="C58" s="114" t="s">
        <v>289</v>
      </c>
    </row>
    <row r="59" spans="1:7" x14ac:dyDescent="0.25">
      <c r="A59" s="104" t="str">
        <f>Beregning_av_nåverdi!A55</f>
        <v>Investeringskostnad i privat næringsliv</v>
      </c>
      <c r="B59" s="104" t="s">
        <v>166</v>
      </c>
      <c r="C59" s="116">
        <f>Beregning_av_nåverdi!C55+NPV('Generelle forutsetninger'!$B$16,Beregning_av_nåverdi!D55:AQ55)</f>
        <v>0</v>
      </c>
    </row>
    <row r="60" spans="1:7" x14ac:dyDescent="0.25">
      <c r="A60" s="104" t="str">
        <f>Beregning_av_nåverdi!A56</f>
        <v>Økte drifts- og vedlikeholdskostnader i privat næringsliv</v>
      </c>
      <c r="B60" s="104" t="s">
        <v>168</v>
      </c>
      <c r="C60" s="116">
        <f>Beregning_av_nåverdi!C56+NPV('Generelle forutsetninger'!$B$16,Beregning_av_nåverdi!D56:AQ56)</f>
        <v>0</v>
      </c>
    </row>
    <row r="61" spans="1:7" x14ac:dyDescent="0.25">
      <c r="A61" s="104" t="str">
        <f>Beregning_av_nåverdi!A57</f>
        <v>Endrings- og omstillingskostnader i privat næringsliv</v>
      </c>
      <c r="B61" s="104" t="s">
        <v>168</v>
      </c>
      <c r="C61" s="116">
        <f>Beregning_av_nåverdi!C57+NPV('Generelle forutsetninger'!$B$16,Beregning_av_nåverdi!D57:AQ57)</f>
        <v>0</v>
      </c>
    </row>
    <row r="62" spans="1:7" x14ac:dyDescent="0.25">
      <c r="A62" s="101" t="str">
        <f>Beregning_av_nåverdi!A58</f>
        <v>Sum kostnad - privat næringsliv</v>
      </c>
      <c r="B62" s="101" t="s">
        <v>168</v>
      </c>
      <c r="C62" s="117">
        <f>Beregning_av_nåverdi!C58+NPV('Generelle forutsetninger'!$B$16,Beregning_av_nåverdi!D58:AQ58)</f>
        <v>0</v>
      </c>
    </row>
    <row r="63" spans="1:7" x14ac:dyDescent="0.25">
      <c r="A63" s="93"/>
      <c r="B63" s="93"/>
      <c r="C63" s="114"/>
    </row>
    <row r="64" spans="1:7" x14ac:dyDescent="0.25">
      <c r="A64" s="93" t="str">
        <f>Beregning_av_nåverdi!A60</f>
        <v>Kostnadsvirkninger for privatpersoner</v>
      </c>
      <c r="B64" s="93" t="s">
        <v>202</v>
      </c>
      <c r="C64" s="114" t="s">
        <v>289</v>
      </c>
    </row>
    <row r="65" spans="1:4" x14ac:dyDescent="0.25">
      <c r="A65" s="104" t="str">
        <f>Beregning_av_nåverdi!A61</f>
        <v>Endrings- og omstillingskostnader for privatpersoner</v>
      </c>
      <c r="B65" s="104" t="s">
        <v>166</v>
      </c>
      <c r="C65" s="116">
        <f>Beregning_av_nåverdi!C61+NPV('Generelle forutsetninger'!$B$16,Beregning_av_nåverdi!D61:AQ61)</f>
        <v>0</v>
      </c>
    </row>
    <row r="66" spans="1:4" x14ac:dyDescent="0.25">
      <c r="A66" s="101" t="str">
        <f>Beregning_av_nåverdi!A62</f>
        <v>Sum kostnad - privatpersoner</v>
      </c>
      <c r="B66" s="101" t="s">
        <v>168</v>
      </c>
      <c r="C66" s="117">
        <f>Beregning_av_nåverdi!C62+NPV('Generelle forutsetninger'!$B$16,Beregning_av_nåverdi!D62:AQ62)</f>
        <v>0</v>
      </c>
    </row>
    <row r="67" spans="1:4" x14ac:dyDescent="0.25">
      <c r="A67" s="97"/>
      <c r="B67" s="97"/>
      <c r="C67" s="118"/>
      <c r="D67" s="105"/>
    </row>
    <row r="68" spans="1:4" x14ac:dyDescent="0.25">
      <c r="A68" s="108" t="str">
        <f>Beregning_av_nåverdi!A64</f>
        <v>Endring i skattefinansieringskostnad</v>
      </c>
      <c r="B68" s="108" t="s">
        <v>166</v>
      </c>
      <c r="C68" s="121">
        <f>Beregning_av_nåverdi!C64+NPV('Generelle forutsetninger'!$B$16,Beregning_av_nåverdi!D64:AQ64)</f>
        <v>-2808157.9272203203</v>
      </c>
    </row>
    <row r="69" spans="1:4" x14ac:dyDescent="0.25">
      <c r="A69" s="97"/>
      <c r="B69" s="97"/>
      <c r="C69" s="118"/>
    </row>
    <row r="70" spans="1:4" ht="15.75" thickBot="1" x14ac:dyDescent="0.3">
      <c r="A70" s="107" t="str">
        <f>Beregning_av_nåverdi!A66</f>
        <v>Sum kostnadsvirkninger</v>
      </c>
      <c r="B70" s="107" t="s">
        <v>166</v>
      </c>
      <c r="C70" s="119">
        <f>Beregning_av_nåverdi!C66+NPV('Generelle forutsetninger'!$B$16,Beregning_av_nåverdi!D66:AQ66)</f>
        <v>95494548.440485686</v>
      </c>
    </row>
    <row r="71" spans="1:4" ht="15.75" thickTop="1" x14ac:dyDescent="0.25"/>
  </sheetData>
  <pageMargins left="0.70000000000000007" right="0.70000000000000007" top="0.75" bottom="0.75" header="0.30000000000000004" footer="0.3000000000000000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workbookViewId="0">
      <selection activeCell="A11" sqref="A11"/>
    </sheetView>
  </sheetViews>
  <sheetFormatPr baseColWidth="10" defaultColWidth="11.42578125" defaultRowHeight="15" x14ac:dyDescent="0.25"/>
  <cols>
    <col min="1" max="1" width="42.42578125" style="122" bestFit="1" customWidth="1"/>
    <col min="2" max="16384" width="11.42578125" style="122"/>
  </cols>
  <sheetData>
    <row r="1" spans="1:2" ht="18.75" x14ac:dyDescent="0.3">
      <c r="A1" s="129" t="s">
        <v>293</v>
      </c>
    </row>
    <row r="2" spans="1:2" x14ac:dyDescent="0.25">
      <c r="A2" s="123" t="str">
        <f>Til_Søknadsskjema!A11</f>
        <v>Sum nytte - virksomheten</v>
      </c>
      <c r="B2" s="125">
        <f>Til_Søknadsskjema!C11</f>
        <v>0</v>
      </c>
    </row>
    <row r="3" spans="1:2" x14ac:dyDescent="0.25">
      <c r="A3" s="123" t="str">
        <f>Til_Søknadsskjema!A44</f>
        <v>Sum kostnad - i virksomheten</v>
      </c>
      <c r="B3" s="125">
        <f>Til_Søknadsskjema!C44</f>
        <v>38860355.029585794</v>
      </c>
    </row>
    <row r="4" spans="1:2" ht="15.75" thickBot="1" x14ac:dyDescent="0.3">
      <c r="A4" s="124" t="s">
        <v>294</v>
      </c>
      <c r="B4" s="126">
        <f>B2-B3</f>
        <v>-38860355.029585794</v>
      </c>
    </row>
    <row r="5" spans="1:2" ht="15.75" thickTop="1" x14ac:dyDescent="0.25">
      <c r="B5" s="127"/>
    </row>
    <row r="6" spans="1:2" x14ac:dyDescent="0.25">
      <c r="A6" s="123" t="str">
        <f>Til_Søknadsskjema!A17</f>
        <v>Sum nytte - andre statlige virksomheter</v>
      </c>
      <c r="B6" s="125">
        <f>Til_Søknadsskjema!C17</f>
        <v>33703048.801142275</v>
      </c>
    </row>
    <row r="7" spans="1:2" x14ac:dyDescent="0.25">
      <c r="A7" s="123" t="str">
        <f>Til_Søknadsskjema!A50</f>
        <v>Sum kostnad - i andre statlige virksomheter</v>
      </c>
      <c r="B7" s="125">
        <f>Til_Søknadsskjema!C50</f>
        <v>19552823.744631331</v>
      </c>
    </row>
    <row r="8" spans="1:2" ht="15.75" thickBot="1" x14ac:dyDescent="0.3">
      <c r="A8" s="124" t="s">
        <v>295</v>
      </c>
      <c r="B8" s="126">
        <f>B6-B7</f>
        <v>14150225.056510944</v>
      </c>
    </row>
    <row r="9" spans="1:2" ht="15.75" thickTop="1" x14ac:dyDescent="0.25">
      <c r="B9" s="127"/>
    </row>
    <row r="10" spans="1:2" x14ac:dyDescent="0.25">
      <c r="A10" s="123" t="str">
        <f>Til_Søknadsskjema!A23</f>
        <v>Sum nytte - kommunal sektor</v>
      </c>
      <c r="B10" s="125">
        <f>Til_Søknadsskjema!C23</f>
        <v>78640447.202665314</v>
      </c>
    </row>
    <row r="11" spans="1:2" x14ac:dyDescent="0.25">
      <c r="A11" s="123" t="str">
        <f>Til_Søknadsskjema!A56</f>
        <v>Sum kostnad - kommunal sektor</v>
      </c>
      <c r="B11" s="125">
        <f>Til_Søknadsskjema!C56</f>
        <v>39889527.593488887</v>
      </c>
    </row>
    <row r="12" spans="1:2" ht="15.75" thickBot="1" x14ac:dyDescent="0.3">
      <c r="A12" s="124" t="s">
        <v>296</v>
      </c>
      <c r="B12" s="126">
        <f>B10-B11</f>
        <v>38750919.609176427</v>
      </c>
    </row>
    <row r="13" spans="1:2" ht="15.75" thickTop="1" x14ac:dyDescent="0.25"/>
    <row r="14" spans="1:2" ht="15.75" thickBot="1" x14ac:dyDescent="0.3">
      <c r="A14" s="124" t="s">
        <v>297</v>
      </c>
      <c r="B14" s="126">
        <f>B4+B8+B12</f>
        <v>14040789.636101577</v>
      </c>
    </row>
    <row r="15" spans="1:2" ht="15.75" thickTop="1" x14ac:dyDescent="0.25"/>
    <row r="17" spans="1:2" x14ac:dyDescent="0.25">
      <c r="A17" s="128" t="s">
        <v>298</v>
      </c>
    </row>
    <row r="18" spans="1:2" x14ac:dyDescent="0.25">
      <c r="A18" s="130" t="str">
        <f>Til_Søknadsskjema!A11</f>
        <v>Sum nytte - virksomheten</v>
      </c>
      <c r="B18" s="130">
        <f>Til_Søknadsskjema!C11</f>
        <v>0</v>
      </c>
    </row>
    <row r="19" spans="1:2" x14ac:dyDescent="0.25">
      <c r="A19" s="130" t="str">
        <f>Til_Søknadsskjema!A42</f>
        <v>Drifts- og vedlikeholdskostnader - nytt system</v>
      </c>
      <c r="B19" s="130">
        <f>Til_Søknadsskjema!C42</f>
        <v>0</v>
      </c>
    </row>
    <row r="20" spans="1:2" x14ac:dyDescent="0.25">
      <c r="A20" s="131" t="s">
        <v>297</v>
      </c>
      <c r="B20" s="131">
        <f>B18-B19</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type xmlns="f5a0de02-2cb4-49ea-81bc-afdfc1866711">Saksunderlag</Dokumenttype>
    <M_x00f8_te xmlns="f5a0de02-2cb4-49ea-81bc-afdfc1866711" xsi:nil="true"/>
    <Møtedato xmlns="f5a0de02-2cb4-49ea-81bc-afdfc1866711">2021-09-14T22:00:00+00:00</Møtedato>
    <Fora xmlns="9a83fcb8-dea5-4643-b50c-558495524d4b">NUIT</Fora>
    <Gjelder_x0020_prosjekt xmlns="9a83fcb8-dea5-4643-b50c-558495524d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8899E1E312EA4F8BB4F52DD3919CC3" ma:contentTypeVersion="18" ma:contentTypeDescription="Opprett et nytt dokument." ma:contentTypeScope="" ma:versionID="a68d13557867b6bd3d5ac3dc78b4ac4f">
  <xsd:schema xmlns:xsd="http://www.w3.org/2001/XMLSchema" xmlns:xs="http://www.w3.org/2001/XMLSchema" xmlns:p="http://schemas.microsoft.com/office/2006/metadata/properties" xmlns:ns2="f5a0de02-2cb4-49ea-81bc-afdfc1866711" xmlns:ns3="9a83fcb8-dea5-4643-b50c-558495524d4b" targetNamespace="http://schemas.microsoft.com/office/2006/metadata/properties" ma:root="true" ma:fieldsID="390f95b93c2e9fa2ea63ed92f4c166f0" ns2:_="" ns3:_="">
    <xsd:import namespace="f5a0de02-2cb4-49ea-81bc-afdfc1866711"/>
    <xsd:import namespace="9a83fcb8-dea5-4643-b50c-558495524d4b"/>
    <xsd:element name="properties">
      <xsd:complexType>
        <xsd:sequence>
          <xsd:element name="documentManagement">
            <xsd:complexType>
              <xsd:all>
                <xsd:element ref="ns2:M_x00f8_te" minOccurs="0"/>
                <xsd:element ref="ns3:Fora" minOccurs="0"/>
                <xsd:element ref="ns3:Gjelder_x0020_prosjekt" minOccurs="0"/>
                <xsd:element ref="ns3:Gjelder_x0020_prosjekt_x003a_Ref.nr." minOccurs="0"/>
                <xsd:element ref="ns2:Møtedato" minOccurs="0"/>
                <xsd:element ref="ns2:Dok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0de02-2cb4-49ea-81bc-afdfc1866711" elementFormDefault="qualified">
    <xsd:import namespace="http://schemas.microsoft.com/office/2006/documentManagement/types"/>
    <xsd:import namespace="http://schemas.microsoft.com/office/infopath/2007/PartnerControls"/>
    <xsd:element name="M_x00f8_te" ma:index="4" nillable="true" ma:displayName="Møte" ma:hidden="true" ma:list="{511a96ed-6f1c-4e06-9e54-4c7ea9e2a754}" ma:internalName="M_x00f8_te" ma:readOnly="false" ma:showField="LinkTitleNoMenu">
      <xsd:simpleType>
        <xsd:restriction base="dms:Lookup"/>
      </xsd:simpleType>
    </xsd:element>
    <xsd:element name="Møtedato" ma:index="8" nillable="true" ma:displayName="Møtedato" ma:format="DateOnly" ma:internalName="M_x00f8_tedato" ma:readOnly="false">
      <xsd:simpleType>
        <xsd:restriction base="dms:DateTime"/>
      </xsd:simpleType>
    </xsd:element>
    <xsd:element name="Dokumenttype" ma:index="9" nillable="true" ma:displayName="Dokumenttype" ma:format="Dropdown" ma:internalName="Dokumenttype" ma:readOnly="false">
      <xsd:simpleType>
        <xsd:restriction base="dms:Choice">
          <xsd:enumeration value="Presentasjon"/>
          <xsd:enumeration value="Saksunderlag"/>
          <xsd:enumeration value="Agenda"/>
          <xsd:enumeration value="Referat"/>
          <xsd:enumeration value="Deltakerliste"/>
        </xsd:restriction>
      </xsd:simpleType>
    </xsd:element>
  </xsd:schema>
  <xsd:schema xmlns:xsd="http://www.w3.org/2001/XMLSchema" xmlns:xs="http://www.w3.org/2001/XMLSchema" xmlns:dms="http://schemas.microsoft.com/office/2006/documentManagement/types" xmlns:pc="http://schemas.microsoft.com/office/infopath/2007/PartnerControls" targetNamespace="9a83fcb8-dea5-4643-b50c-558495524d4b" elementFormDefault="qualified">
    <xsd:import namespace="http://schemas.microsoft.com/office/2006/documentManagement/types"/>
    <xsd:import namespace="http://schemas.microsoft.com/office/infopath/2007/PartnerControls"/>
    <xsd:element name="Fora" ma:index="5" nillable="true" ma:displayName="Fora" ma:format="Dropdown" ma:internalName="Fora" ma:readOnly="false">
      <xsd:simpleType>
        <xsd:restriction base="dms:Choice">
          <xsd:enumeration value="EHG"/>
          <xsd:enumeration value="NUIT"/>
          <xsd:enumeration value="NUFA"/>
        </xsd:restriction>
      </xsd:simpleType>
    </xsd:element>
    <xsd:element name="Gjelder_x0020_prosjekt" ma:index="6" nillable="true" ma:displayName="Gjelder prosjekt" ma:list="{d8769bb1-d204-4b49-9d1f-5d7efed83197}" ma:internalName="Gjelder_x0020_prosjekt" ma:readOnly="false" ma:showField="ProsjketID_x0020_og_x0020_tiltak" ma:web="9a83fcb8-dea5-4643-b50c-558495524d4b">
      <xsd:simpleType>
        <xsd:restriction base="dms:Lookup"/>
      </xsd:simpleType>
    </xsd:element>
    <xsd:element name="Gjelder_x0020_prosjekt_x003a_Ref.nr." ma:index="7" nillable="true" ma:displayName="Gjelder prosjekt:Ref.nr." ma:list="{d8769bb1-d204-4b49-9d1f-5d7efed83197}" ma:internalName="Gjelder_x0020_prosjekt_x003A_Ref_x002e_nr_x002e_" ma:readOnly="true" ma:showField="Ref_x002e_nr_x002e_" ma:web="9a83fcb8-dea5-4643-b50c-558495524d4b">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nholdstype"/>
        <xsd:element ref="dc:title" minOccurs="0" maxOccurs="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A6357-1864-4914-9627-737FBF597AB1}"/>
</file>

<file path=customXml/itemProps2.xml><?xml version="1.0" encoding="utf-8"?>
<ds:datastoreItem xmlns:ds="http://schemas.openxmlformats.org/officeDocument/2006/customXml" ds:itemID="{29BF9265-EECC-4D77-9FA2-19EAECFF74B3}"/>
</file>

<file path=customXml/itemProps3.xml><?xml version="1.0" encoding="utf-8"?>
<ds:datastoreItem xmlns:ds="http://schemas.openxmlformats.org/officeDocument/2006/customXml" ds:itemID="{D395A2CF-2C90-4275-8CD4-DF2291668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8</vt:i4>
      </vt:variant>
    </vt:vector>
  </HeadingPairs>
  <TitlesOfParts>
    <vt:vector size="19" baseType="lpstr">
      <vt:lpstr>Veiledning</vt:lpstr>
      <vt:lpstr>Søknad</vt:lpstr>
      <vt:lpstr>Sentrale forutsetninger</vt:lpstr>
      <vt:lpstr>Generelle forutsetninger</vt:lpstr>
      <vt:lpstr>Registrer_nyttevirkninger</vt:lpstr>
      <vt:lpstr>Registrer_kostnadsvirkninger</vt:lpstr>
      <vt:lpstr>Beregning_av_nåverdi</vt:lpstr>
      <vt:lpstr>Til_Søknadsskjema</vt:lpstr>
      <vt:lpstr>Rapportering_KMD</vt:lpstr>
      <vt:lpstr>Skjul fana før utsending</vt:lpstr>
      <vt:lpstr>Data</vt:lpstr>
      <vt:lpstr>'Sentrale forutsetninger'!_ftnref1</vt:lpstr>
      <vt:lpstr>'Sentrale forutsetninger'!_ftnref2</vt:lpstr>
      <vt:lpstr>Søknad!_Hlk12272840</vt:lpstr>
      <vt:lpstr>Beregning_av_nåverdi!Utskriftsområde</vt:lpstr>
      <vt:lpstr>'Generelle forutsetninger'!Utskriftsområde</vt:lpstr>
      <vt:lpstr>Registrer_kostnadsvirkninger!Utskriftsområde</vt:lpstr>
      <vt:lpstr>Registrer_nyttevirkninger!Utskriftsområde</vt:lpstr>
      <vt:lpstr>Til_Søknadsskjema!Utskriftsområde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 Liane</dc:creator>
  <cp:keywords/>
  <dc:description/>
  <cp:lastModifiedBy>Vibeke Jonassen Wang</cp:lastModifiedBy>
  <cp:revision/>
  <dcterms:created xsi:type="dcterms:W3CDTF">2015-10-23T12:42:34Z</dcterms:created>
  <dcterms:modified xsi:type="dcterms:W3CDTF">2021-09-01T12:21:33Z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0x010100F08899E1E312EA4F8BB4F52DD3919CC3</vt:lpwstr>
  </property>
</Properties>
</file>